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teinerScott\Beratung Advisors Dropbox\Financial Planning\Financial Planning Tools\Proven Process Tools\1 Present Financial Position\"/>
    </mc:Choice>
  </mc:AlternateContent>
  <xr:revisionPtr revIDLastSave="0" documentId="8_{B3C1EAAE-8A28-48F8-B6AB-82F17056662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structions" sheetId="1" r:id="rId1"/>
    <sheet name="Debt Planner" sheetId="2" r:id="rId2"/>
    <sheet name="Monthly Schedule" sheetId="3" r:id="rId3"/>
    <sheet name="_Engine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4" l="1"/>
  <c r="H12" i="4" s="1"/>
  <c r="F12" i="4"/>
  <c r="E12" i="4"/>
  <c r="D12" i="4"/>
  <c r="C12" i="4"/>
  <c r="B12" i="4"/>
  <c r="F11" i="4"/>
  <c r="E11" i="4"/>
  <c r="D11" i="4"/>
  <c r="C11" i="4"/>
  <c r="B11" i="4"/>
  <c r="G11" i="4" s="1"/>
  <c r="H11" i="4" s="1"/>
  <c r="F10" i="4"/>
  <c r="E10" i="4"/>
  <c r="D10" i="4"/>
  <c r="C10" i="4"/>
  <c r="B10" i="4"/>
  <c r="G10" i="4" s="1"/>
  <c r="H10" i="4" s="1"/>
  <c r="F9" i="4"/>
  <c r="E9" i="4"/>
  <c r="D9" i="4"/>
  <c r="C9" i="4"/>
  <c r="B9" i="4"/>
  <c r="G9" i="4" s="1"/>
  <c r="H9" i="4" s="1"/>
  <c r="F8" i="4"/>
  <c r="E8" i="4"/>
  <c r="D8" i="4"/>
  <c r="C8" i="4"/>
  <c r="B8" i="4"/>
  <c r="F7" i="4"/>
  <c r="E7" i="4"/>
  <c r="D7" i="4"/>
  <c r="C7" i="4"/>
  <c r="B7" i="4"/>
  <c r="F6" i="4"/>
  <c r="E6" i="4"/>
  <c r="D6" i="4"/>
  <c r="C6" i="4"/>
  <c r="B6" i="4"/>
  <c r="G6" i="4" s="1"/>
  <c r="H6" i="4" s="1"/>
  <c r="G5" i="4"/>
  <c r="H5" i="4" s="1"/>
  <c r="F5" i="4"/>
  <c r="E5" i="4"/>
  <c r="D5" i="4"/>
  <c r="C5" i="4"/>
  <c r="B5" i="4"/>
  <c r="G4" i="4"/>
  <c r="H4" i="4" s="1"/>
  <c r="F4" i="4"/>
  <c r="E4" i="4"/>
  <c r="D4" i="4"/>
  <c r="C4" i="4"/>
  <c r="B4" i="4"/>
  <c r="F3" i="4"/>
  <c r="E3" i="4"/>
  <c r="G3" i="4" s="1"/>
  <c r="H3" i="4" s="1"/>
  <c r="D3" i="4"/>
  <c r="C3" i="4"/>
  <c r="B3" i="4"/>
  <c r="C35" i="2"/>
  <c r="B35" i="2"/>
  <c r="E34" i="2"/>
  <c r="D34" i="2"/>
  <c r="C34" i="2"/>
  <c r="F34" i="2" s="1"/>
  <c r="B34" i="2"/>
  <c r="F33" i="2"/>
  <c r="C33" i="2"/>
  <c r="E33" i="2" s="1"/>
  <c r="B33" i="2"/>
  <c r="F32" i="2"/>
  <c r="C32" i="2"/>
  <c r="E32" i="2" s="1"/>
  <c r="B32" i="2"/>
  <c r="F31" i="2"/>
  <c r="E31" i="2"/>
  <c r="D31" i="2"/>
  <c r="C31" i="2"/>
  <c r="B31" i="2"/>
  <c r="E30" i="2"/>
  <c r="D30" i="2"/>
  <c r="C30" i="2"/>
  <c r="F30" i="2" s="1"/>
  <c r="B30" i="2"/>
  <c r="C29" i="2"/>
  <c r="D29" i="2" s="1"/>
  <c r="B29" i="2"/>
  <c r="C28" i="2"/>
  <c r="B28" i="2"/>
  <c r="F27" i="2"/>
  <c r="E27" i="2"/>
  <c r="D27" i="2"/>
  <c r="C27" i="2"/>
  <c r="B27" i="2"/>
  <c r="F26" i="2"/>
  <c r="E26" i="2"/>
  <c r="C26" i="2"/>
  <c r="B26" i="2"/>
  <c r="E22" i="2"/>
  <c r="C22" i="2"/>
  <c r="B8" i="2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209" i="3" s="1"/>
  <c r="B210" i="3" s="1"/>
  <c r="B211" i="3" s="1"/>
  <c r="B212" i="3" s="1"/>
  <c r="B213" i="3" s="1"/>
  <c r="B214" i="3" s="1"/>
  <c r="B215" i="3" s="1"/>
  <c r="B216" i="3" s="1"/>
  <c r="B217" i="3" s="1"/>
  <c r="B218" i="3" s="1"/>
  <c r="B219" i="3" s="1"/>
  <c r="B220" i="3" s="1"/>
  <c r="B221" i="3" s="1"/>
  <c r="B222" i="3" s="1"/>
  <c r="B223" i="3" s="1"/>
  <c r="B224" i="3" s="1"/>
  <c r="B225" i="3" s="1"/>
  <c r="B226" i="3" s="1"/>
  <c r="B227" i="3" s="1"/>
  <c r="B228" i="3" s="1"/>
  <c r="B229" i="3" s="1"/>
  <c r="B230" i="3" s="1"/>
  <c r="B231" i="3" s="1"/>
  <c r="B232" i="3" s="1"/>
  <c r="B233" i="3" s="1"/>
  <c r="B234" i="3" s="1"/>
  <c r="B235" i="3" s="1"/>
  <c r="B236" i="3" s="1"/>
  <c r="B237" i="3" s="1"/>
  <c r="B238" i="3" s="1"/>
  <c r="B239" i="3" s="1"/>
  <c r="B240" i="3" s="1"/>
  <c r="B241" i="3" s="1"/>
  <c r="B242" i="3" s="1"/>
  <c r="B243" i="3" s="1"/>
  <c r="B244" i="3" s="1"/>
  <c r="B245" i="3" s="1"/>
  <c r="B246" i="3" s="1"/>
  <c r="B247" i="3" s="1"/>
  <c r="B248" i="3" s="1"/>
  <c r="B249" i="3" s="1"/>
  <c r="B250" i="3" s="1"/>
  <c r="B251" i="3" s="1"/>
  <c r="B252" i="3" s="1"/>
  <c r="B253" i="3" s="1"/>
  <c r="B254" i="3" s="1"/>
  <c r="B255" i="3" s="1"/>
  <c r="B256" i="3" s="1"/>
  <c r="B257" i="3" s="1"/>
  <c r="B258" i="3" s="1"/>
  <c r="B259" i="3" s="1"/>
  <c r="B260" i="3" s="1"/>
  <c r="B261" i="3" s="1"/>
  <c r="B262" i="3" s="1"/>
  <c r="B263" i="3" s="1"/>
  <c r="B264" i="3" s="1"/>
  <c r="B265" i="3" s="1"/>
  <c r="B266" i="3" s="1"/>
  <c r="B267" i="3" s="1"/>
  <c r="B268" i="3" s="1"/>
  <c r="B269" i="3" s="1"/>
  <c r="B270" i="3" s="1"/>
  <c r="B271" i="3" s="1"/>
  <c r="B272" i="3" s="1"/>
  <c r="B273" i="3" s="1"/>
  <c r="B274" i="3" s="1"/>
  <c r="B275" i="3" s="1"/>
  <c r="B276" i="3" s="1"/>
  <c r="B277" i="3" s="1"/>
  <c r="B278" i="3" s="1"/>
  <c r="B279" i="3" s="1"/>
  <c r="B280" i="3" s="1"/>
  <c r="B281" i="3" s="1"/>
  <c r="B282" i="3" s="1"/>
  <c r="B283" i="3" s="1"/>
  <c r="B284" i="3" s="1"/>
  <c r="B285" i="3" s="1"/>
  <c r="B286" i="3" s="1"/>
  <c r="B287" i="3" s="1"/>
  <c r="B288" i="3" s="1"/>
  <c r="B289" i="3" s="1"/>
  <c r="B290" i="3" s="1"/>
  <c r="B291" i="3" s="1"/>
  <c r="B292" i="3" s="1"/>
  <c r="B293" i="3" s="1"/>
  <c r="B294" i="3" s="1"/>
  <c r="B295" i="3" s="1"/>
  <c r="B296" i="3" s="1"/>
  <c r="B297" i="3" s="1"/>
  <c r="B298" i="3" s="1"/>
  <c r="B299" i="3" s="1"/>
  <c r="B300" i="3" s="1"/>
  <c r="B301" i="3" s="1"/>
  <c r="B302" i="3" s="1"/>
  <c r="B303" i="3" s="1"/>
  <c r="B304" i="3" s="1"/>
  <c r="B305" i="3" s="1"/>
  <c r="B306" i="3" s="1"/>
  <c r="B307" i="3" s="1"/>
  <c r="B308" i="3" s="1"/>
  <c r="B309" i="3" s="1"/>
  <c r="B310" i="3" s="1"/>
  <c r="B311" i="3" s="1"/>
  <c r="B312" i="3" s="1"/>
  <c r="B313" i="3" s="1"/>
  <c r="B314" i="3" s="1"/>
  <c r="B315" i="3" s="1"/>
  <c r="B316" i="3" s="1"/>
  <c r="B317" i="3" s="1"/>
  <c r="B318" i="3" s="1"/>
  <c r="B319" i="3" s="1"/>
  <c r="B320" i="3" s="1"/>
  <c r="B321" i="3" s="1"/>
  <c r="B322" i="3" s="1"/>
  <c r="B323" i="3" s="1"/>
  <c r="B324" i="3" s="1"/>
  <c r="B325" i="3" s="1"/>
  <c r="B326" i="3" s="1"/>
  <c r="B327" i="3" s="1"/>
  <c r="B328" i="3" s="1"/>
  <c r="B329" i="3" s="1"/>
  <c r="B330" i="3" s="1"/>
  <c r="B331" i="3" s="1"/>
  <c r="B332" i="3" s="1"/>
  <c r="B333" i="3" s="1"/>
  <c r="B334" i="3" s="1"/>
  <c r="B335" i="3" s="1"/>
  <c r="B336" i="3" s="1"/>
  <c r="B337" i="3" s="1"/>
  <c r="B338" i="3" s="1"/>
  <c r="B339" i="3" s="1"/>
  <c r="B340" i="3" s="1"/>
  <c r="B341" i="3" s="1"/>
  <c r="B342" i="3" s="1"/>
  <c r="B343" i="3" s="1"/>
  <c r="B344" i="3" s="1"/>
  <c r="B345" i="3" s="1"/>
  <c r="B346" i="3" s="1"/>
  <c r="B347" i="3" s="1"/>
  <c r="B348" i="3" s="1"/>
  <c r="B349" i="3" s="1"/>
  <c r="B350" i="3" s="1"/>
  <c r="B351" i="3" s="1"/>
  <c r="B352" i="3" s="1"/>
  <c r="B353" i="3" s="1"/>
  <c r="B354" i="3" s="1"/>
  <c r="B355" i="3" s="1"/>
  <c r="B356" i="3" s="1"/>
  <c r="B357" i="3" s="1"/>
  <c r="B358" i="3" s="1"/>
  <c r="B359" i="3" s="1"/>
  <c r="B360" i="3" s="1"/>
  <c r="B361" i="3" s="1"/>
  <c r="B362" i="3" s="1"/>
  <c r="B363" i="3" s="1"/>
  <c r="B364" i="3" s="1"/>
  <c r="B365" i="3" s="1"/>
  <c r="B366" i="3" s="1"/>
  <c r="B367" i="3" s="1"/>
  <c r="B368" i="3" s="1"/>
  <c r="F28" i="2" l="1"/>
  <c r="F36" i="2" s="1"/>
  <c r="E28" i="2"/>
  <c r="E36" i="2" s="1"/>
  <c r="D28" i="2"/>
  <c r="E29" i="2"/>
  <c r="F29" i="2"/>
  <c r="D32" i="2"/>
  <c r="F35" i="2"/>
  <c r="E35" i="2"/>
  <c r="C36" i="2"/>
  <c r="D35" i="2"/>
  <c r="D33" i="2"/>
  <c r="D26" i="2"/>
  <c r="G7" i="4"/>
  <c r="H7" i="4" s="1"/>
  <c r="K11" i="4" s="1"/>
  <c r="G8" i="4"/>
  <c r="H8" i="4" s="1"/>
  <c r="P5" i="4" l="1"/>
  <c r="P11" i="4"/>
  <c r="P9" i="4"/>
  <c r="P6" i="4"/>
  <c r="K8" i="4"/>
  <c r="P10" i="4"/>
  <c r="P4" i="4"/>
  <c r="K4" i="4"/>
  <c r="K9" i="4"/>
  <c r="P7" i="4"/>
  <c r="K3" i="4"/>
  <c r="K10" i="4"/>
  <c r="K5" i="4"/>
  <c r="P12" i="4"/>
  <c r="K6" i="4"/>
  <c r="P3" i="4"/>
  <c r="P8" i="4"/>
  <c r="K7" i="4"/>
  <c r="K12" i="4"/>
  <c r="D36" i="2"/>
  <c r="BD368" i="3" l="1"/>
  <c r="BD366" i="3"/>
  <c r="Z367" i="3" s="1"/>
  <c r="BD364" i="3"/>
  <c r="Z363" i="3"/>
  <c r="BD362" i="3"/>
  <c r="AJ363" i="3" s="1"/>
  <c r="BD360" i="3"/>
  <c r="AJ361" i="3" s="1"/>
  <c r="BD358" i="3"/>
  <c r="AT359" i="3" s="1"/>
  <c r="Z357" i="3"/>
  <c r="BD356" i="3"/>
  <c r="BD354" i="3"/>
  <c r="Z355" i="3" s="1"/>
  <c r="BD352" i="3"/>
  <c r="O12" i="4"/>
  <c r="BD367" i="3"/>
  <c r="AT368" i="3" s="1"/>
  <c r="AJ367" i="3"/>
  <c r="N12" i="4"/>
  <c r="Z366" i="3"/>
  <c r="Z356" i="3"/>
  <c r="N355" i="3"/>
  <c r="M12" i="4"/>
  <c r="AJ368" i="3"/>
  <c r="N363" i="3"/>
  <c r="AJ357" i="3"/>
  <c r="N354" i="3"/>
  <c r="BD353" i="3"/>
  <c r="AJ354" i="3" s="1"/>
  <c r="L12" i="4"/>
  <c r="N8" i="3" s="1"/>
  <c r="N368" i="3"/>
  <c r="N367" i="3"/>
  <c r="AT364" i="3"/>
  <c r="BD363" i="3"/>
  <c r="AT360" i="3"/>
  <c r="N364" i="3"/>
  <c r="AT358" i="3"/>
  <c r="AJ356" i="3"/>
  <c r="N353" i="3"/>
  <c r="Z350" i="3"/>
  <c r="BD349" i="3"/>
  <c r="AT350" i="3" s="1"/>
  <c r="N360" i="3"/>
  <c r="BD359" i="3"/>
  <c r="AT357" i="3"/>
  <c r="AJ355" i="3"/>
  <c r="AT367" i="3"/>
  <c r="Z364" i="3"/>
  <c r="N359" i="3"/>
  <c r="N366" i="3"/>
  <c r="AJ364" i="3"/>
  <c r="AT363" i="3"/>
  <c r="N356" i="3"/>
  <c r="AJ351" i="3"/>
  <c r="AT347" i="3"/>
  <c r="AT345" i="3"/>
  <c r="AT339" i="3"/>
  <c r="AJ359" i="3"/>
  <c r="Z348" i="3"/>
  <c r="BD347" i="3"/>
  <c r="Z346" i="3"/>
  <c r="BD345" i="3"/>
  <c r="AJ346" i="3" s="1"/>
  <c r="Z344" i="3"/>
  <c r="BD343" i="3"/>
  <c r="BD341" i="3"/>
  <c r="Z342" i="3" s="1"/>
  <c r="Z340" i="3"/>
  <c r="BD339" i="3"/>
  <c r="AT340" i="3" s="1"/>
  <c r="AT366" i="3"/>
  <c r="AT349" i="3"/>
  <c r="N349" i="3"/>
  <c r="AJ348" i="3"/>
  <c r="N346" i="3"/>
  <c r="Z345" i="3"/>
  <c r="AJ344" i="3"/>
  <c r="N342" i="3"/>
  <c r="AJ340" i="3"/>
  <c r="N338" i="3"/>
  <c r="N336" i="3"/>
  <c r="AT351" i="3"/>
  <c r="N351" i="3"/>
  <c r="BD337" i="3"/>
  <c r="AT338" i="3" s="1"/>
  <c r="BD335" i="3"/>
  <c r="AT336" i="3" s="1"/>
  <c r="BD346" i="3"/>
  <c r="BD355" i="3"/>
  <c r="AT356" i="3" s="1"/>
  <c r="N347" i="3"/>
  <c r="N365" i="3"/>
  <c r="BD351" i="3"/>
  <c r="BD348" i="3"/>
  <c r="AJ349" i="3" s="1"/>
  <c r="N350" i="3"/>
  <c r="AJ345" i="3"/>
  <c r="AT344" i="3"/>
  <c r="N361" i="3"/>
  <c r="Z351" i="3"/>
  <c r="AT348" i="3"/>
  <c r="N345" i="3"/>
  <c r="Z337" i="3"/>
  <c r="AJ347" i="3"/>
  <c r="AT346" i="3"/>
  <c r="BD350" i="3"/>
  <c r="BD344" i="3"/>
  <c r="N341" i="3"/>
  <c r="N337" i="3"/>
  <c r="AJ334" i="3"/>
  <c r="N331" i="3"/>
  <c r="BD330" i="3"/>
  <c r="AT331" i="3" s="1"/>
  <c r="AJ335" i="3"/>
  <c r="AJ333" i="3"/>
  <c r="Z331" i="3"/>
  <c r="AT327" i="3"/>
  <c r="AT323" i="3"/>
  <c r="N352" i="3"/>
  <c r="AJ342" i="3"/>
  <c r="N340" i="3"/>
  <c r="BD329" i="3"/>
  <c r="AJ330" i="3" s="1"/>
  <c r="Z328" i="3"/>
  <c r="BD327" i="3"/>
  <c r="AJ328" i="3" s="1"/>
  <c r="Z326" i="3"/>
  <c r="BD325" i="3"/>
  <c r="AJ326" i="3" s="1"/>
  <c r="Z324" i="3"/>
  <c r="BD323" i="3"/>
  <c r="AJ324" i="3" s="1"/>
  <c r="N358" i="3"/>
  <c r="N343" i="3"/>
  <c r="BD338" i="3"/>
  <c r="Z339" i="3" s="1"/>
  <c r="AT335" i="3"/>
  <c r="AJ331" i="3"/>
  <c r="BD357" i="3"/>
  <c r="AJ358" i="3" s="1"/>
  <c r="BD340" i="3"/>
  <c r="AT341" i="3" s="1"/>
  <c r="N335" i="3"/>
  <c r="BD334" i="3"/>
  <c r="AT355" i="3"/>
  <c r="AJ339" i="3"/>
  <c r="AJ338" i="3"/>
  <c r="BD324" i="3"/>
  <c r="N321" i="3"/>
  <c r="N319" i="3"/>
  <c r="N317" i="3"/>
  <c r="N315" i="3"/>
  <c r="BD361" i="3"/>
  <c r="Z362" i="3" s="1"/>
  <c r="N330" i="3"/>
  <c r="BD320" i="3"/>
  <c r="AT321" i="3" s="1"/>
  <c r="Z319" i="3"/>
  <c r="BD318" i="3"/>
  <c r="Z317" i="3"/>
  <c r="BD316" i="3"/>
  <c r="AJ317" i="3" s="1"/>
  <c r="N348" i="3"/>
  <c r="BD333" i="3"/>
  <c r="N339" i="3"/>
  <c r="BD336" i="3"/>
  <c r="AT337" i="3" s="1"/>
  <c r="N325" i="3"/>
  <c r="AJ321" i="3"/>
  <c r="AJ319" i="3"/>
  <c r="N344" i="3"/>
  <c r="Z335" i="3"/>
  <c r="Z334" i="3"/>
  <c r="BD332" i="3"/>
  <c r="Z333" i="3" s="1"/>
  <c r="N329" i="3"/>
  <c r="N326" i="3"/>
  <c r="N323" i="3"/>
  <c r="BD322" i="3"/>
  <c r="AJ337" i="3"/>
  <c r="BD331" i="3"/>
  <c r="Z327" i="3"/>
  <c r="BD326" i="3"/>
  <c r="AJ327" i="3" s="1"/>
  <c r="AT319" i="3"/>
  <c r="AT317" i="3"/>
  <c r="BD365" i="3"/>
  <c r="AJ366" i="3" s="1"/>
  <c r="AT324" i="3"/>
  <c r="N322" i="3"/>
  <c r="N320" i="3"/>
  <c r="N318" i="3"/>
  <c r="N316" i="3"/>
  <c r="N314" i="3"/>
  <c r="N312" i="3"/>
  <c r="N310" i="3"/>
  <c r="N308" i="3"/>
  <c r="N306" i="3"/>
  <c r="N304" i="3"/>
  <c r="N302" i="3"/>
  <c r="N334" i="3"/>
  <c r="AT318" i="3"/>
  <c r="AJ323" i="3"/>
  <c r="Z323" i="3"/>
  <c r="BD310" i="3"/>
  <c r="Z310" i="3"/>
  <c r="BD306" i="3"/>
  <c r="Z307" i="3" s="1"/>
  <c r="BD302" i="3"/>
  <c r="BD299" i="3"/>
  <c r="Z300" i="3" s="1"/>
  <c r="BD297" i="3"/>
  <c r="N311" i="3"/>
  <c r="N307" i="3"/>
  <c r="N303" i="3"/>
  <c r="N328" i="3"/>
  <c r="AJ318" i="3"/>
  <c r="Z316" i="3"/>
  <c r="BD311" i="3"/>
  <c r="AT312" i="3" s="1"/>
  <c r="BD307" i="3"/>
  <c r="AT308" i="3" s="1"/>
  <c r="AJ305" i="3"/>
  <c r="BD303" i="3"/>
  <c r="AJ301" i="3"/>
  <c r="AJ300" i="3"/>
  <c r="AJ286" i="3"/>
  <c r="AT330" i="3"/>
  <c r="N327" i="3"/>
  <c r="BD319" i="3"/>
  <c r="BD342" i="3"/>
  <c r="Z343" i="3" s="1"/>
  <c r="N332" i="3"/>
  <c r="AT316" i="3"/>
  <c r="Z311" i="3"/>
  <c r="Z303" i="3"/>
  <c r="AJ302" i="3"/>
  <c r="AT300" i="3"/>
  <c r="AT298" i="3"/>
  <c r="AT294" i="3"/>
  <c r="AT288" i="3"/>
  <c r="N357" i="3"/>
  <c r="N333" i="3"/>
  <c r="AJ314" i="3"/>
  <c r="N313" i="3"/>
  <c r="BD328" i="3"/>
  <c r="AT326" i="3"/>
  <c r="Z322" i="3"/>
  <c r="BD313" i="3"/>
  <c r="Z314" i="3" s="1"/>
  <c r="AJ311" i="3"/>
  <c r="BD321" i="3"/>
  <c r="AT322" i="3" s="1"/>
  <c r="BD317" i="3"/>
  <c r="BD309" i="3"/>
  <c r="AJ310" i="3" s="1"/>
  <c r="AJ303" i="3"/>
  <c r="N299" i="3"/>
  <c r="N297" i="3"/>
  <c r="BD295" i="3"/>
  <c r="Z296" i="3" s="1"/>
  <c r="N324" i="3"/>
  <c r="AJ308" i="3"/>
  <c r="AT305" i="3"/>
  <c r="BD293" i="3"/>
  <c r="Z294" i="3" s="1"/>
  <c r="BD289" i="3"/>
  <c r="Z289" i="3"/>
  <c r="AT313" i="3"/>
  <c r="AJ307" i="3"/>
  <c r="BD294" i="3"/>
  <c r="AT295" i="3" s="1"/>
  <c r="BD290" i="3"/>
  <c r="Z291" i="3" s="1"/>
  <c r="BD315" i="3"/>
  <c r="Z308" i="3"/>
  <c r="N291" i="3"/>
  <c r="N287" i="3"/>
  <c r="N362" i="3"/>
  <c r="Z312" i="3"/>
  <c r="N305" i="3"/>
  <c r="N295" i="3"/>
  <c r="AJ289" i="3"/>
  <c r="Z286" i="3"/>
  <c r="AJ285" i="3"/>
  <c r="BD301" i="3"/>
  <c r="AT302" i="3" s="1"/>
  <c r="BD312" i="3"/>
  <c r="AJ313" i="3" s="1"/>
  <c r="BD291" i="3"/>
  <c r="AT292" i="3" s="1"/>
  <c r="BD287" i="3"/>
  <c r="AJ288" i="3" s="1"/>
  <c r="Z347" i="3"/>
  <c r="Z318" i="3"/>
  <c r="BD305" i="3"/>
  <c r="Z320" i="3"/>
  <c r="AT311" i="3"/>
  <c r="N285" i="3"/>
  <c r="Z283" i="3"/>
  <c r="N280" i="3"/>
  <c r="BD279" i="3"/>
  <c r="BD276" i="3"/>
  <c r="Z277" i="3" s="1"/>
  <c r="BD274" i="3"/>
  <c r="Z273" i="3"/>
  <c r="BD272" i="3"/>
  <c r="AT273" i="3" s="1"/>
  <c r="BD270" i="3"/>
  <c r="AT271" i="3" s="1"/>
  <c r="BD268" i="3"/>
  <c r="AT269" i="3" s="1"/>
  <c r="Z267" i="3"/>
  <c r="BD266" i="3"/>
  <c r="BD264" i="3"/>
  <c r="Z265" i="3" s="1"/>
  <c r="BD262" i="3"/>
  <c r="Z261" i="3"/>
  <c r="BD260" i="3"/>
  <c r="BD258" i="3"/>
  <c r="Z259" i="3" s="1"/>
  <c r="N286" i="3"/>
  <c r="BD283" i="3"/>
  <c r="AT284" i="3" s="1"/>
  <c r="BD281" i="3"/>
  <c r="AT282" i="3" s="1"/>
  <c r="N279" i="3"/>
  <c r="BD278" i="3"/>
  <c r="Z313" i="3"/>
  <c r="N301" i="3"/>
  <c r="BD292" i="3"/>
  <c r="AJ293" i="3" s="1"/>
  <c r="AT289" i="3"/>
  <c r="N289" i="3"/>
  <c r="N282" i="3"/>
  <c r="Z280" i="3"/>
  <c r="AJ277" i="3"/>
  <c r="AJ273" i="3"/>
  <c r="AJ271" i="3"/>
  <c r="AJ269" i="3"/>
  <c r="AJ267" i="3"/>
  <c r="AJ265" i="3"/>
  <c r="AJ295" i="3"/>
  <c r="Z288" i="3"/>
  <c r="N284" i="3"/>
  <c r="BD314" i="3"/>
  <c r="BD300" i="3"/>
  <c r="Z301" i="3" s="1"/>
  <c r="BD296" i="3"/>
  <c r="N294" i="3"/>
  <c r="N292" i="3"/>
  <c r="AT277" i="3"/>
  <c r="AT267" i="3"/>
  <c r="AT263" i="3"/>
  <c r="AT261" i="3"/>
  <c r="AT259" i="3"/>
  <c r="N300" i="3"/>
  <c r="N296" i="3"/>
  <c r="Z295" i="3"/>
  <c r="AJ280" i="3"/>
  <c r="N278" i="3"/>
  <c r="N276" i="3"/>
  <c r="N274" i="3"/>
  <c r="N272" i="3"/>
  <c r="N270" i="3"/>
  <c r="N268" i="3"/>
  <c r="N266" i="3"/>
  <c r="N264" i="3"/>
  <c r="N262" i="3"/>
  <c r="BD282" i="3"/>
  <c r="AJ283" i="3" s="1"/>
  <c r="Z282" i="3"/>
  <c r="Z278" i="3"/>
  <c r="BD277" i="3"/>
  <c r="Z276" i="3"/>
  <c r="BD275" i="3"/>
  <c r="Z274" i="3"/>
  <c r="BD273" i="3"/>
  <c r="Z272" i="3"/>
  <c r="BD271" i="3"/>
  <c r="AJ272" i="3" s="1"/>
  <c r="BD269" i="3"/>
  <c r="Z270" i="3" s="1"/>
  <c r="Z268" i="3"/>
  <c r="BD267" i="3"/>
  <c r="Z266" i="3"/>
  <c r="BD265" i="3"/>
  <c r="AJ266" i="3" s="1"/>
  <c r="Z264" i="3"/>
  <c r="BD263" i="3"/>
  <c r="AT264" i="3" s="1"/>
  <c r="Z262" i="3"/>
  <c r="BD261" i="3"/>
  <c r="Z260" i="3"/>
  <c r="BD259" i="3"/>
  <c r="BD257" i="3"/>
  <c r="Z258" i="3" s="1"/>
  <c r="Z256" i="3"/>
  <c r="BD255" i="3"/>
  <c r="AJ312" i="3"/>
  <c r="AT301" i="3"/>
  <c r="N290" i="3"/>
  <c r="Z284" i="3"/>
  <c r="AT280" i="3"/>
  <c r="AJ316" i="3"/>
  <c r="AT303" i="3"/>
  <c r="BD288" i="3"/>
  <c r="BD285" i="3"/>
  <c r="AT286" i="3" s="1"/>
  <c r="BD284" i="3"/>
  <c r="Z285" i="3" s="1"/>
  <c r="N281" i="3"/>
  <c r="AJ262" i="3"/>
  <c r="AJ256" i="3"/>
  <c r="BD308" i="3"/>
  <c r="AJ309" i="3" s="1"/>
  <c r="AT293" i="3"/>
  <c r="AJ276" i="3"/>
  <c r="AJ274" i="3"/>
  <c r="AT270" i="3"/>
  <c r="N260" i="3"/>
  <c r="AJ251" i="3"/>
  <c r="AJ249" i="3"/>
  <c r="AJ247" i="3"/>
  <c r="AJ239" i="3"/>
  <c r="N283" i="3"/>
  <c r="AT268" i="3"/>
  <c r="AT260" i="3"/>
  <c r="AJ259" i="3"/>
  <c r="AJ255" i="3"/>
  <c r="AT307" i="3"/>
  <c r="BD298" i="3"/>
  <c r="AJ299" i="3" s="1"/>
  <c r="N293" i="3"/>
  <c r="BD280" i="3"/>
  <c r="Z281" i="3" s="1"/>
  <c r="N269" i="3"/>
  <c r="N265" i="3"/>
  <c r="AT256" i="3"/>
  <c r="AT249" i="3"/>
  <c r="AT247" i="3"/>
  <c r="BD286" i="3"/>
  <c r="N277" i="3"/>
  <c r="N275" i="3"/>
  <c r="N273" i="3"/>
  <c r="N271" i="3"/>
  <c r="AJ270" i="3"/>
  <c r="N254" i="3"/>
  <c r="N252" i="3"/>
  <c r="N250" i="3"/>
  <c r="N248" i="3"/>
  <c r="N246" i="3"/>
  <c r="N244" i="3"/>
  <c r="N242" i="3"/>
  <c r="N240" i="3"/>
  <c r="N238" i="3"/>
  <c r="N236" i="3"/>
  <c r="N234" i="3"/>
  <c r="N232" i="3"/>
  <c r="N230" i="3"/>
  <c r="AT334" i="3"/>
  <c r="N288" i="3"/>
  <c r="Z254" i="3"/>
  <c r="BD253" i="3"/>
  <c r="AJ254" i="3" s="1"/>
  <c r="Z252" i="3"/>
  <c r="BD251" i="3"/>
  <c r="AJ252" i="3" s="1"/>
  <c r="Z250" i="3"/>
  <c r="BD249" i="3"/>
  <c r="AJ250" i="3" s="1"/>
  <c r="Z248" i="3"/>
  <c r="BD247" i="3"/>
  <c r="BD245" i="3"/>
  <c r="Z246" i="3" s="1"/>
  <c r="Z244" i="3"/>
  <c r="BD243" i="3"/>
  <c r="AT244" i="3" s="1"/>
  <c r="BD241" i="3"/>
  <c r="AJ242" i="3" s="1"/>
  <c r="Z240" i="3"/>
  <c r="BD239" i="3"/>
  <c r="Z238" i="3"/>
  <c r="BD237" i="3"/>
  <c r="Z236" i="3"/>
  <c r="BD235" i="3"/>
  <c r="BD233" i="3"/>
  <c r="Z234" i="3" s="1"/>
  <c r="AJ268" i="3"/>
  <c r="AJ264" i="3"/>
  <c r="AJ261" i="3"/>
  <c r="N259" i="3"/>
  <c r="AJ258" i="3"/>
  <c r="N257" i="3"/>
  <c r="BD256" i="3"/>
  <c r="AT257" i="3" s="1"/>
  <c r="N298" i="3"/>
  <c r="AJ248" i="3"/>
  <c r="AJ244" i="3"/>
  <c r="AJ240" i="3"/>
  <c r="AJ238" i="3"/>
  <c r="AJ236" i="3"/>
  <c r="AJ234" i="3"/>
  <c r="AT283" i="3"/>
  <c r="BD304" i="3"/>
  <c r="Z305" i="3" s="1"/>
  <c r="N267" i="3"/>
  <c r="N263" i="3"/>
  <c r="N261" i="3"/>
  <c r="AJ260" i="3"/>
  <c r="AT254" i="3"/>
  <c r="N256" i="3"/>
  <c r="BD252" i="3"/>
  <c r="Z253" i="3" s="1"/>
  <c r="BD250" i="3"/>
  <c r="Z251" i="3" s="1"/>
  <c r="BD248" i="3"/>
  <c r="AJ231" i="3"/>
  <c r="AJ227" i="3"/>
  <c r="Z245" i="3"/>
  <c r="AT243" i="3"/>
  <c r="AT240" i="3"/>
  <c r="AT252" i="3"/>
  <c r="AT250" i="3"/>
  <c r="AT248" i="3"/>
  <c r="BD246" i="3"/>
  <c r="N243" i="3"/>
  <c r="N241" i="3"/>
  <c r="N237" i="3"/>
  <c r="Z233" i="3"/>
  <c r="AJ232" i="3"/>
  <c r="Z229" i="3"/>
  <c r="AT227" i="3"/>
  <c r="BD254" i="3"/>
  <c r="AT255" i="3" s="1"/>
  <c r="Z239" i="3"/>
  <c r="BD238" i="3"/>
  <c r="N228" i="3"/>
  <c r="N226" i="3"/>
  <c r="N224" i="3"/>
  <c r="N222" i="3"/>
  <c r="N220" i="3"/>
  <c r="N218" i="3"/>
  <c r="AT262" i="3"/>
  <c r="Z249" i="3"/>
  <c r="Z247" i="3"/>
  <c r="N309" i="3"/>
  <c r="AT274" i="3"/>
  <c r="AT258" i="3"/>
  <c r="AJ257" i="3"/>
  <c r="Z257" i="3"/>
  <c r="N253" i="3"/>
  <c r="N251" i="3"/>
  <c r="N249" i="3"/>
  <c r="N258" i="3"/>
  <c r="N255" i="3"/>
  <c r="BD231" i="3"/>
  <c r="BD224" i="3"/>
  <c r="Z225" i="3" s="1"/>
  <c r="BD221" i="3"/>
  <c r="Z221" i="3"/>
  <c r="BD207" i="3"/>
  <c r="AJ208" i="3" s="1"/>
  <c r="Z206" i="3"/>
  <c r="BD205" i="3"/>
  <c r="BD203" i="3"/>
  <c r="Z204" i="3" s="1"/>
  <c r="BD201" i="3"/>
  <c r="BD199" i="3"/>
  <c r="AJ200" i="3" s="1"/>
  <c r="Z198" i="3"/>
  <c r="BD197" i="3"/>
  <c r="AT246" i="3"/>
  <c r="N245" i="3"/>
  <c r="BD242" i="3"/>
  <c r="AJ243" i="3" s="1"/>
  <c r="N231" i="3"/>
  <c r="N215" i="3"/>
  <c r="BD214" i="3"/>
  <c r="AT212" i="3"/>
  <c r="BD236" i="3"/>
  <c r="AJ237" i="3" s="1"/>
  <c r="N225" i="3"/>
  <c r="AJ224" i="3"/>
  <c r="N214" i="3"/>
  <c r="BD213" i="3"/>
  <c r="AJ214" i="3" s="1"/>
  <c r="AJ206" i="3"/>
  <c r="AJ204" i="3"/>
  <c r="AJ198" i="3"/>
  <c r="AJ178" i="3"/>
  <c r="AT242" i="3"/>
  <c r="AT238" i="3"/>
  <c r="BD234" i="3"/>
  <c r="AT235" i="3" s="1"/>
  <c r="BD232" i="3"/>
  <c r="AT233" i="3" s="1"/>
  <c r="AT229" i="3"/>
  <c r="BD226" i="3"/>
  <c r="BD223" i="3"/>
  <c r="BD218" i="3"/>
  <c r="BD244" i="3"/>
  <c r="Z214" i="3"/>
  <c r="N213" i="3"/>
  <c r="BD212" i="3"/>
  <c r="AJ213" i="3" s="1"/>
  <c r="AT206" i="3"/>
  <c r="AT198" i="3"/>
  <c r="AT190" i="3"/>
  <c r="AT236" i="3"/>
  <c r="AJ233" i="3"/>
  <c r="N227" i="3"/>
  <c r="AJ226" i="3"/>
  <c r="N219" i="3"/>
  <c r="AJ218" i="3"/>
  <c r="N212" i="3"/>
  <c r="BD211" i="3"/>
  <c r="Z212" i="3" s="1"/>
  <c r="N207" i="3"/>
  <c r="N205" i="3"/>
  <c r="N203" i="3"/>
  <c r="N201" i="3"/>
  <c r="N199" i="3"/>
  <c r="N197" i="3"/>
  <c r="N195" i="3"/>
  <c r="N193" i="3"/>
  <c r="N191" i="3"/>
  <c r="N189" i="3"/>
  <c r="N187" i="3"/>
  <c r="N185" i="3"/>
  <c r="N183" i="3"/>
  <c r="N181" i="3"/>
  <c r="BD240" i="3"/>
  <c r="AT241" i="3" s="1"/>
  <c r="BD225" i="3"/>
  <c r="Z226" i="3" s="1"/>
  <c r="Z222" i="3"/>
  <c r="BD220" i="3"/>
  <c r="Z213" i="3"/>
  <c r="BD206" i="3"/>
  <c r="Z207" i="3" s="1"/>
  <c r="Z205" i="3"/>
  <c r="BD204" i="3"/>
  <c r="BD202" i="3"/>
  <c r="Z203" i="3" s="1"/>
  <c r="Z201" i="3"/>
  <c r="BD200" i="3"/>
  <c r="Z199" i="3"/>
  <c r="BD198" i="3"/>
  <c r="AT199" i="3" s="1"/>
  <c r="Z197" i="3"/>
  <c r="BD196" i="3"/>
  <c r="AJ197" i="3" s="1"/>
  <c r="BD194" i="3"/>
  <c r="AJ195" i="3" s="1"/>
  <c r="Z193" i="3"/>
  <c r="BD192" i="3"/>
  <c r="AT193" i="3" s="1"/>
  <c r="BD190" i="3"/>
  <c r="Z191" i="3" s="1"/>
  <c r="Z189" i="3"/>
  <c r="BD188" i="3"/>
  <c r="Z187" i="3"/>
  <c r="BD186" i="3"/>
  <c r="Z185" i="3"/>
  <c r="BD184" i="3"/>
  <c r="BD182" i="3"/>
  <c r="AJ183" i="3" s="1"/>
  <c r="Z181" i="3"/>
  <c r="BD180" i="3"/>
  <c r="AT232" i="3"/>
  <c r="N239" i="3"/>
  <c r="N235" i="3"/>
  <c r="AT234" i="3"/>
  <c r="BD230" i="3"/>
  <c r="BD227" i="3"/>
  <c r="Z227" i="3"/>
  <c r="Z224" i="3"/>
  <c r="BD222" i="3"/>
  <c r="Z223" i="3" s="1"/>
  <c r="BD219" i="3"/>
  <c r="AT220" i="3" s="1"/>
  <c r="N247" i="3"/>
  <c r="AT237" i="3"/>
  <c r="Z232" i="3"/>
  <c r="N229" i="3"/>
  <c r="AT226" i="3"/>
  <c r="AT218" i="3"/>
  <c r="N217" i="3"/>
  <c r="BD216" i="3"/>
  <c r="AJ217" i="3" s="1"/>
  <c r="BD217" i="3"/>
  <c r="Z218" i="3" s="1"/>
  <c r="N198" i="3"/>
  <c r="N182" i="3"/>
  <c r="AJ181" i="3"/>
  <c r="AJ173" i="3"/>
  <c r="AJ171" i="3"/>
  <c r="AJ169" i="3"/>
  <c r="AT224" i="3"/>
  <c r="AJ212" i="3"/>
  <c r="N209" i="3"/>
  <c r="AT207" i="3"/>
  <c r="AT197" i="3"/>
  <c r="BD183" i="3"/>
  <c r="AT182" i="3"/>
  <c r="Z180" i="3"/>
  <c r="AT239" i="3"/>
  <c r="AJ229" i="3"/>
  <c r="N221" i="3"/>
  <c r="BD215" i="3"/>
  <c r="Z216" i="3" s="1"/>
  <c r="N208" i="3"/>
  <c r="N204" i="3"/>
  <c r="N200" i="3"/>
  <c r="BD195" i="3"/>
  <c r="AT196" i="3" s="1"/>
  <c r="BD193" i="3"/>
  <c r="AJ193" i="3"/>
  <c r="BD191" i="3"/>
  <c r="BD189" i="3"/>
  <c r="AJ190" i="3" s="1"/>
  <c r="AJ189" i="3"/>
  <c r="N233" i="3"/>
  <c r="Z255" i="3"/>
  <c r="AJ235" i="3"/>
  <c r="BD210" i="3"/>
  <c r="BD185" i="3"/>
  <c r="AT184" i="3"/>
  <c r="Z182" i="3"/>
  <c r="N178" i="3"/>
  <c r="BD177" i="3"/>
  <c r="Z178" i="3" s="1"/>
  <c r="Z176" i="3"/>
  <c r="BD175" i="3"/>
  <c r="BD173" i="3"/>
  <c r="Z174" i="3" s="1"/>
  <c r="Z172" i="3"/>
  <c r="BD171" i="3"/>
  <c r="BD169" i="3"/>
  <c r="Z168" i="3"/>
  <c r="BD167" i="3"/>
  <c r="BD165" i="3"/>
  <c r="Z166" i="3" s="1"/>
  <c r="Z164" i="3"/>
  <c r="BD163" i="3"/>
  <c r="BD209" i="3"/>
  <c r="AT210" i="3" s="1"/>
  <c r="AJ207" i="3"/>
  <c r="N196" i="3"/>
  <c r="N194" i="3"/>
  <c r="N192" i="3"/>
  <c r="N190" i="3"/>
  <c r="AT181" i="3"/>
  <c r="N223" i="3"/>
  <c r="N186" i="3"/>
  <c r="AJ185" i="3"/>
  <c r="AJ176" i="3"/>
  <c r="AJ174" i="3"/>
  <c r="AJ172" i="3"/>
  <c r="AJ168" i="3"/>
  <c r="AJ166" i="3"/>
  <c r="AJ164" i="3"/>
  <c r="N211" i="3"/>
  <c r="BD228" i="3"/>
  <c r="Z210" i="3"/>
  <c r="AJ201" i="3"/>
  <c r="Z196" i="3"/>
  <c r="BD187" i="3"/>
  <c r="AJ188" i="3" s="1"/>
  <c r="AT174" i="3"/>
  <c r="N174" i="3"/>
  <c r="N216" i="3"/>
  <c r="N210" i="3"/>
  <c r="BD179" i="3"/>
  <c r="AT180" i="3" s="1"/>
  <c r="BD172" i="3"/>
  <c r="Z169" i="3"/>
  <c r="AT165" i="3"/>
  <c r="BD164" i="3"/>
  <c r="AT189" i="3"/>
  <c r="AT168" i="3"/>
  <c r="N168" i="3"/>
  <c r="N165" i="3"/>
  <c r="AT213" i="3"/>
  <c r="N206" i="3"/>
  <c r="BD181" i="3"/>
  <c r="AJ182" i="3" s="1"/>
  <c r="BD178" i="3"/>
  <c r="Z179" i="3" s="1"/>
  <c r="N173" i="3"/>
  <c r="AT166" i="3"/>
  <c r="AJ163" i="3"/>
  <c r="N162" i="3"/>
  <c r="N160" i="3"/>
  <c r="N158" i="3"/>
  <c r="N156" i="3"/>
  <c r="N154" i="3"/>
  <c r="N152" i="3"/>
  <c r="N150" i="3"/>
  <c r="N148" i="3"/>
  <c r="N146" i="3"/>
  <c r="N144" i="3"/>
  <c r="N142" i="3"/>
  <c r="AJ205" i="3"/>
  <c r="N188" i="3"/>
  <c r="AT183" i="3"/>
  <c r="Z173" i="3"/>
  <c r="BD168" i="3"/>
  <c r="AT167" i="3"/>
  <c r="BD166" i="3"/>
  <c r="Z167" i="3" s="1"/>
  <c r="AT214" i="3"/>
  <c r="BD208" i="3"/>
  <c r="AT195" i="3"/>
  <c r="AT188" i="3"/>
  <c r="N180" i="3"/>
  <c r="N179" i="3"/>
  <c r="N177" i="3"/>
  <c r="AT172" i="3"/>
  <c r="N172" i="3"/>
  <c r="N167" i="3"/>
  <c r="AT162" i="3"/>
  <c r="BD229" i="3"/>
  <c r="AJ230" i="3" s="1"/>
  <c r="BD174" i="3"/>
  <c r="AJ165" i="3"/>
  <c r="AT153" i="3"/>
  <c r="N153" i="3"/>
  <c r="N145" i="3"/>
  <c r="N138" i="3"/>
  <c r="N134" i="3"/>
  <c r="N130" i="3"/>
  <c r="N126" i="3"/>
  <c r="N169" i="3"/>
  <c r="N164" i="3"/>
  <c r="AT158" i="3"/>
  <c r="AT156" i="3"/>
  <c r="BD154" i="3"/>
  <c r="BD151" i="3"/>
  <c r="Z151" i="3"/>
  <c r="Z148" i="3"/>
  <c r="BD146" i="3"/>
  <c r="BD143" i="3"/>
  <c r="AJ144" i="3" s="1"/>
  <c r="Z133" i="3"/>
  <c r="AJ132" i="3"/>
  <c r="AT131" i="3"/>
  <c r="Z129" i="3"/>
  <c r="AT127" i="3"/>
  <c r="N184" i="3"/>
  <c r="BD170" i="3"/>
  <c r="Z171" i="3" s="1"/>
  <c r="AT169" i="3"/>
  <c r="N163" i="3"/>
  <c r="Z162" i="3"/>
  <c r="Z161" i="3"/>
  <c r="Z159" i="3"/>
  <c r="AT155" i="3"/>
  <c r="N155" i="3"/>
  <c r="AJ154" i="3"/>
  <c r="N176" i="3"/>
  <c r="Z165" i="3"/>
  <c r="BD153" i="3"/>
  <c r="Z150" i="3"/>
  <c r="BD148" i="3"/>
  <c r="BD145" i="3"/>
  <c r="N139" i="3"/>
  <c r="N135" i="3"/>
  <c r="AT179" i="3"/>
  <c r="AT176" i="3"/>
  <c r="N175" i="3"/>
  <c r="N171" i="3"/>
  <c r="AT164" i="3"/>
  <c r="AT185" i="3"/>
  <c r="N202" i="3"/>
  <c r="AT173" i="3"/>
  <c r="Z140" i="3"/>
  <c r="BD132" i="3"/>
  <c r="N132" i="3"/>
  <c r="AJ131" i="3"/>
  <c r="N122" i="3"/>
  <c r="AT201" i="3"/>
  <c r="BD144" i="3"/>
  <c r="AT145" i="3" s="1"/>
  <c r="BD142" i="3"/>
  <c r="AT143" i="3" s="1"/>
  <c r="BD138" i="3"/>
  <c r="AJ138" i="3"/>
  <c r="N137" i="3"/>
  <c r="BD129" i="3"/>
  <c r="AJ130" i="3" s="1"/>
  <c r="Z127" i="3"/>
  <c r="Z121" i="3"/>
  <c r="AJ120" i="3"/>
  <c r="BD176" i="3"/>
  <c r="AJ156" i="3"/>
  <c r="AJ150" i="3"/>
  <c r="BD139" i="3"/>
  <c r="AJ140" i="3" s="1"/>
  <c r="BD133" i="3"/>
  <c r="N131" i="3"/>
  <c r="AJ129" i="3"/>
  <c r="AT112" i="3"/>
  <c r="AT108" i="3"/>
  <c r="AT100" i="3"/>
  <c r="AT98" i="3"/>
  <c r="Z194" i="3"/>
  <c r="N170" i="3"/>
  <c r="BD160" i="3"/>
  <c r="AT161" i="3" s="1"/>
  <c r="BD158" i="3"/>
  <c r="AT159" i="3" s="1"/>
  <c r="N157" i="3"/>
  <c r="AJ155" i="3"/>
  <c r="N149" i="3"/>
  <c r="BD128" i="3"/>
  <c r="BD127" i="3"/>
  <c r="AT128" i="3" s="1"/>
  <c r="BD122" i="3"/>
  <c r="Z122" i="3"/>
  <c r="AJ159" i="3"/>
  <c r="BD155" i="3"/>
  <c r="Z156" i="3" s="1"/>
  <c r="BD150" i="3"/>
  <c r="BD147" i="3"/>
  <c r="AJ148" i="3" s="1"/>
  <c r="N147" i="3"/>
  <c r="Z144" i="3"/>
  <c r="AT137" i="3"/>
  <c r="BD134" i="3"/>
  <c r="AJ134" i="3"/>
  <c r="N133" i="3"/>
  <c r="BD124" i="3"/>
  <c r="AJ125" i="3" s="1"/>
  <c r="N123" i="3"/>
  <c r="AJ121" i="3"/>
  <c r="BD116" i="3"/>
  <c r="Z117" i="3" s="1"/>
  <c r="Z115" i="3"/>
  <c r="BD114" i="3"/>
  <c r="BD112" i="3"/>
  <c r="AT113" i="3" s="1"/>
  <c r="Z111" i="3"/>
  <c r="BD110" i="3"/>
  <c r="BD108" i="3"/>
  <c r="Z109" i="3" s="1"/>
  <c r="Z107" i="3"/>
  <c r="BD106" i="3"/>
  <c r="BD104" i="3"/>
  <c r="Z105" i="3" s="1"/>
  <c r="AT276" i="3"/>
  <c r="BD152" i="3"/>
  <c r="AJ153" i="3" s="1"/>
  <c r="AT148" i="3"/>
  <c r="AJ147" i="3"/>
  <c r="AT146" i="3"/>
  <c r="AT144" i="3"/>
  <c r="AJ143" i="3"/>
  <c r="BD135" i="3"/>
  <c r="Z136" i="3" s="1"/>
  <c r="BD126" i="3"/>
  <c r="AT125" i="3"/>
  <c r="AT120" i="3"/>
  <c r="BD157" i="3"/>
  <c r="Z158" i="3" s="1"/>
  <c r="AT151" i="3"/>
  <c r="BD141" i="3"/>
  <c r="AT138" i="3"/>
  <c r="N127" i="3"/>
  <c r="BD123" i="3"/>
  <c r="Z124" i="3" s="1"/>
  <c r="AT205" i="3"/>
  <c r="AJ158" i="3"/>
  <c r="AT154" i="3"/>
  <c r="BD136" i="3"/>
  <c r="N136" i="3"/>
  <c r="BD131" i="3"/>
  <c r="Z125" i="3"/>
  <c r="BD120" i="3"/>
  <c r="N166" i="3"/>
  <c r="N151" i="3"/>
  <c r="AT147" i="3"/>
  <c r="Z147" i="3"/>
  <c r="N161" i="3"/>
  <c r="N159" i="3"/>
  <c r="AJ151" i="3"/>
  <c r="AT140" i="3"/>
  <c r="BD137" i="3"/>
  <c r="AT134" i="3"/>
  <c r="N143" i="3"/>
  <c r="N140" i="3"/>
  <c r="BD118" i="3"/>
  <c r="AT119" i="3" s="1"/>
  <c r="BD113" i="3"/>
  <c r="BD105" i="3"/>
  <c r="Z88" i="3"/>
  <c r="BD87" i="3"/>
  <c r="BD85" i="3"/>
  <c r="Z86" i="3" s="1"/>
  <c r="Z84" i="3"/>
  <c r="BD83" i="3"/>
  <c r="BD81" i="3"/>
  <c r="AT82" i="3" s="1"/>
  <c r="Z80" i="3"/>
  <c r="BD79" i="3"/>
  <c r="BD77" i="3"/>
  <c r="Z78" i="3" s="1"/>
  <c r="Z76" i="3"/>
  <c r="BD75" i="3"/>
  <c r="AT76" i="3" s="1"/>
  <c r="BD73" i="3"/>
  <c r="Z74" i="3" s="1"/>
  <c r="Z72" i="3"/>
  <c r="BD71" i="3"/>
  <c r="Z70" i="3"/>
  <c r="BD69" i="3"/>
  <c r="Z128" i="3"/>
  <c r="AT124" i="3"/>
  <c r="N118" i="3"/>
  <c r="N117" i="3"/>
  <c r="AT109" i="3"/>
  <c r="N109" i="3"/>
  <c r="N100" i="3"/>
  <c r="BD99" i="3"/>
  <c r="AJ95" i="3"/>
  <c r="Z93" i="3"/>
  <c r="N92" i="3"/>
  <c r="BD91" i="3"/>
  <c r="AT92" i="3" s="1"/>
  <c r="AT89" i="3"/>
  <c r="BD156" i="3"/>
  <c r="Z157" i="3" s="1"/>
  <c r="Z134" i="3"/>
  <c r="N129" i="3"/>
  <c r="N128" i="3"/>
  <c r="AJ124" i="3"/>
  <c r="N114" i="3"/>
  <c r="AJ113" i="3"/>
  <c r="AJ108" i="3"/>
  <c r="N106" i="3"/>
  <c r="AJ105" i="3"/>
  <c r="N99" i="3"/>
  <c r="BD98" i="3"/>
  <c r="AT99" i="3" s="1"/>
  <c r="N91" i="3"/>
  <c r="BD90" i="3"/>
  <c r="AJ88" i="3"/>
  <c r="AJ84" i="3"/>
  <c r="AJ82" i="3"/>
  <c r="AJ80" i="3"/>
  <c r="AJ78" i="3"/>
  <c r="AT117" i="3"/>
  <c r="BD115" i="3"/>
  <c r="Z116" i="3" s="1"/>
  <c r="Z112" i="3"/>
  <c r="BD107" i="3"/>
  <c r="Z100" i="3"/>
  <c r="Z92" i="3"/>
  <c r="BD159" i="3"/>
  <c r="Z138" i="3"/>
  <c r="N121" i="3"/>
  <c r="N119" i="3"/>
  <c r="AT111" i="3"/>
  <c r="N111" i="3"/>
  <c r="N98" i="3"/>
  <c r="BD97" i="3"/>
  <c r="AT95" i="3"/>
  <c r="AJ93" i="3"/>
  <c r="Z91" i="3"/>
  <c r="N90" i="3"/>
  <c r="BD89" i="3"/>
  <c r="AT90" i="3" s="1"/>
  <c r="AT88" i="3"/>
  <c r="AT86" i="3"/>
  <c r="AT84" i="3"/>
  <c r="AT80" i="3"/>
  <c r="AT78" i="3"/>
  <c r="AT74" i="3"/>
  <c r="AT72" i="3"/>
  <c r="AT70" i="3"/>
  <c r="AT66" i="3"/>
  <c r="AT62" i="3"/>
  <c r="N141" i="3"/>
  <c r="BD130" i="3"/>
  <c r="AT122" i="3"/>
  <c r="BD121" i="3"/>
  <c r="BD119" i="3"/>
  <c r="AT118" i="3"/>
  <c r="N116" i="3"/>
  <c r="AJ115" i="3"/>
  <c r="N108" i="3"/>
  <c r="AJ107" i="3"/>
  <c r="N97" i="3"/>
  <c r="BD96" i="3"/>
  <c r="AT97" i="3" s="1"/>
  <c r="N89" i="3"/>
  <c r="N87" i="3"/>
  <c r="N85" i="3"/>
  <c r="N83" i="3"/>
  <c r="N81" i="3"/>
  <c r="N79" i="3"/>
  <c r="N77" i="3"/>
  <c r="N75" i="3"/>
  <c r="N73" i="3"/>
  <c r="N71" i="3"/>
  <c r="N69" i="3"/>
  <c r="N67" i="3"/>
  <c r="N65" i="3"/>
  <c r="N63" i="3"/>
  <c r="N61" i="3"/>
  <c r="N59" i="3"/>
  <c r="AT178" i="3"/>
  <c r="BD162" i="3"/>
  <c r="Z155" i="3"/>
  <c r="AT130" i="3"/>
  <c r="AT129" i="3"/>
  <c r="AJ122" i="3"/>
  <c r="AT121" i="3"/>
  <c r="Z120" i="3"/>
  <c r="N113" i="3"/>
  <c r="N105" i="3"/>
  <c r="AT101" i="3"/>
  <c r="AJ99" i="3"/>
  <c r="Z97" i="3"/>
  <c r="N96" i="3"/>
  <c r="BD95" i="3"/>
  <c r="AT96" i="3" s="1"/>
  <c r="AT93" i="3"/>
  <c r="AJ91" i="3"/>
  <c r="BD125" i="3"/>
  <c r="AT126" i="3" s="1"/>
  <c r="N124" i="3"/>
  <c r="AJ112" i="3"/>
  <c r="N110" i="3"/>
  <c r="AJ109" i="3"/>
  <c r="N103" i="3"/>
  <c r="BD102" i="3"/>
  <c r="AJ103" i="3" s="1"/>
  <c r="BD117" i="3"/>
  <c r="AJ118" i="3" s="1"/>
  <c r="AJ117" i="3"/>
  <c r="BD161" i="3"/>
  <c r="AJ162" i="3" s="1"/>
  <c r="AJ127" i="3"/>
  <c r="AT115" i="3"/>
  <c r="N115" i="3"/>
  <c r="AT107" i="3"/>
  <c r="N107" i="3"/>
  <c r="BD103" i="3"/>
  <c r="Z104" i="3" s="1"/>
  <c r="N102" i="3"/>
  <c r="BD101" i="3"/>
  <c r="AJ102" i="3" s="1"/>
  <c r="BD100" i="3"/>
  <c r="Z101" i="3" s="1"/>
  <c r="N93" i="3"/>
  <c r="AJ72" i="3"/>
  <c r="AJ70" i="3"/>
  <c r="AJ69" i="3"/>
  <c r="N80" i="3"/>
  <c r="BD63" i="3"/>
  <c r="AJ64" i="3" s="1"/>
  <c r="BD61" i="3"/>
  <c r="AT49" i="3"/>
  <c r="AJ157" i="3"/>
  <c r="Z119" i="3"/>
  <c r="AJ111" i="3"/>
  <c r="Z103" i="3"/>
  <c r="Z95" i="3"/>
  <c r="AJ89" i="3"/>
  <c r="BD88" i="3"/>
  <c r="Z89" i="3" s="1"/>
  <c r="N74" i="3"/>
  <c r="N72" i="3"/>
  <c r="N70" i="3"/>
  <c r="BD68" i="3"/>
  <c r="AT69" i="3" s="1"/>
  <c r="AT67" i="3"/>
  <c r="Z65" i="3"/>
  <c r="N62" i="3"/>
  <c r="AT57" i="3"/>
  <c r="N56" i="3"/>
  <c r="N54" i="3"/>
  <c r="N52" i="3"/>
  <c r="N50" i="3"/>
  <c r="N48" i="3"/>
  <c r="N94" i="3"/>
  <c r="AT85" i="3"/>
  <c r="N84" i="3"/>
  <c r="Z81" i="3"/>
  <c r="BD80" i="3"/>
  <c r="AJ66" i="3"/>
  <c r="N64" i="3"/>
  <c r="Z56" i="3"/>
  <c r="BD55" i="3"/>
  <c r="Z54" i="3"/>
  <c r="BD53" i="3"/>
  <c r="Z52" i="3"/>
  <c r="BD51" i="3"/>
  <c r="BD49" i="3"/>
  <c r="AT50" i="3" s="1"/>
  <c r="Z154" i="3"/>
  <c r="BD76" i="3"/>
  <c r="Z77" i="3" s="1"/>
  <c r="AJ76" i="3"/>
  <c r="BD65" i="3"/>
  <c r="BD58" i="3"/>
  <c r="AT152" i="3"/>
  <c r="BD140" i="3"/>
  <c r="N104" i="3"/>
  <c r="AJ100" i="3"/>
  <c r="AJ97" i="3"/>
  <c r="Z96" i="3"/>
  <c r="N95" i="3"/>
  <c r="BD92" i="3"/>
  <c r="AT91" i="3"/>
  <c r="N76" i="3"/>
  <c r="AT73" i="3"/>
  <c r="AT71" i="3"/>
  <c r="BD62" i="3"/>
  <c r="AJ63" i="3" s="1"/>
  <c r="Z62" i="3"/>
  <c r="N58" i="3"/>
  <c r="BD57" i="3"/>
  <c r="AT58" i="3" s="1"/>
  <c r="AJ56" i="3"/>
  <c r="AJ52" i="3"/>
  <c r="AJ50" i="3"/>
  <c r="AJ28" i="3"/>
  <c r="BD109" i="3"/>
  <c r="Z106" i="3"/>
  <c r="N86" i="3"/>
  <c r="AJ85" i="3"/>
  <c r="AT81" i="3"/>
  <c r="AT77" i="3"/>
  <c r="AJ68" i="3"/>
  <c r="N66" i="3"/>
  <c r="Z131" i="3"/>
  <c r="N112" i="3"/>
  <c r="N101" i="3"/>
  <c r="AJ98" i="3"/>
  <c r="BD93" i="3"/>
  <c r="AT94" i="3" s="1"/>
  <c r="Z90" i="3"/>
  <c r="BD84" i="3"/>
  <c r="Z69" i="3"/>
  <c r="BD64" i="3"/>
  <c r="AT65" i="3" s="1"/>
  <c r="AT63" i="3"/>
  <c r="N60" i="3"/>
  <c r="N57" i="3"/>
  <c r="N55" i="3"/>
  <c r="N53" i="3"/>
  <c r="N51" i="3"/>
  <c r="N49" i="3"/>
  <c r="N125" i="3"/>
  <c r="AT103" i="3"/>
  <c r="N88" i="3"/>
  <c r="BD82" i="3"/>
  <c r="AJ83" i="3" s="1"/>
  <c r="BD78" i="3"/>
  <c r="AJ79" i="3" s="1"/>
  <c r="N68" i="3"/>
  <c r="BD111" i="3"/>
  <c r="BD94" i="3"/>
  <c r="BD56" i="3"/>
  <c r="BD54" i="3"/>
  <c r="BD52" i="3"/>
  <c r="BD50" i="3"/>
  <c r="BD48" i="3"/>
  <c r="Z43" i="3"/>
  <c r="BD41" i="3"/>
  <c r="AJ42" i="3" s="1"/>
  <c r="BD38" i="3"/>
  <c r="BD33" i="3"/>
  <c r="AJ34" i="3" s="1"/>
  <c r="BD30" i="3"/>
  <c r="Z30" i="3"/>
  <c r="Z26" i="3"/>
  <c r="Z18" i="3"/>
  <c r="AJ92" i="3"/>
  <c r="AT34" i="3"/>
  <c r="N24" i="3"/>
  <c r="BD23" i="3"/>
  <c r="AT21" i="3"/>
  <c r="AJ19" i="3"/>
  <c r="N16" i="3"/>
  <c r="BD15" i="3"/>
  <c r="AT16" i="3" s="1"/>
  <c r="N78" i="3"/>
  <c r="AJ57" i="3"/>
  <c r="AJ49" i="3"/>
  <c r="N42" i="3"/>
  <c r="AJ41" i="3"/>
  <c r="N39" i="3"/>
  <c r="N34" i="3"/>
  <c r="AJ33" i="3"/>
  <c r="N31" i="3"/>
  <c r="N23" i="3"/>
  <c r="BD22" i="3"/>
  <c r="N15" i="3"/>
  <c r="BD14" i="3"/>
  <c r="AT12" i="3"/>
  <c r="Z130" i="3"/>
  <c r="Z85" i="3"/>
  <c r="AJ81" i="3"/>
  <c r="BD74" i="3"/>
  <c r="AT75" i="3" s="1"/>
  <c r="BD70" i="3"/>
  <c r="Z71" i="3" s="1"/>
  <c r="AT56" i="3"/>
  <c r="AT52" i="3"/>
  <c r="BD46" i="3"/>
  <c r="AJ47" i="3" s="1"/>
  <c r="Z45" i="3"/>
  <c r="BD43" i="3"/>
  <c r="AT44" i="3" s="1"/>
  <c r="BD40" i="3"/>
  <c r="Z37" i="3"/>
  <c r="BD35" i="3"/>
  <c r="AJ36" i="3" s="1"/>
  <c r="BD32" i="3"/>
  <c r="Z16" i="3"/>
  <c r="AJ73" i="3"/>
  <c r="Z57" i="3"/>
  <c r="Z49" i="3"/>
  <c r="AT39" i="3"/>
  <c r="AT36" i="3"/>
  <c r="AT31" i="3"/>
  <c r="AT28" i="3"/>
  <c r="AT27" i="3"/>
  <c r="AJ25" i="3"/>
  <c r="Z23" i="3"/>
  <c r="N22" i="3"/>
  <c r="BD21" i="3"/>
  <c r="AT19" i="3"/>
  <c r="N14" i="3"/>
  <c r="BD13" i="3"/>
  <c r="Z14" i="3" s="1"/>
  <c r="Z66" i="3"/>
  <c r="BD47" i="3"/>
  <c r="AT48" i="3" s="1"/>
  <c r="N44" i="3"/>
  <c r="AJ43" i="3"/>
  <c r="N41" i="3"/>
  <c r="N36" i="3"/>
  <c r="AJ35" i="3"/>
  <c r="N33" i="3"/>
  <c r="N21" i="3"/>
  <c r="BD20" i="3"/>
  <c r="AT18" i="3"/>
  <c r="AJ16" i="3"/>
  <c r="N13" i="3"/>
  <c r="BD12" i="3"/>
  <c r="AJ77" i="3"/>
  <c r="N47" i="3"/>
  <c r="BD45" i="3"/>
  <c r="AJ46" i="3" s="1"/>
  <c r="BD42" i="3"/>
  <c r="Z42" i="3"/>
  <c r="Z39" i="3"/>
  <c r="BD37" i="3"/>
  <c r="BD34" i="3"/>
  <c r="Z35" i="3" s="1"/>
  <c r="Z34" i="3"/>
  <c r="Z31" i="3"/>
  <c r="BD29" i="3"/>
  <c r="AJ30" i="3" s="1"/>
  <c r="Z22" i="3"/>
  <c r="BD149" i="3"/>
  <c r="AT150" i="3" s="1"/>
  <c r="BD67" i="3"/>
  <c r="AT68" i="3" s="1"/>
  <c r="AJ62" i="3"/>
  <c r="AT61" i="3"/>
  <c r="N46" i="3"/>
  <c r="AJ45" i="3"/>
  <c r="N43" i="3"/>
  <c r="N38" i="3"/>
  <c r="N35" i="3"/>
  <c r="N30" i="3"/>
  <c r="N27" i="3"/>
  <c r="BD26" i="3"/>
  <c r="AJ27" i="3" s="1"/>
  <c r="N120" i="3"/>
  <c r="Z108" i="3"/>
  <c r="BD72" i="3"/>
  <c r="Z73" i="3" s="1"/>
  <c r="BD60" i="3"/>
  <c r="AJ61" i="3" s="1"/>
  <c r="AJ58" i="3"/>
  <c r="AT46" i="3"/>
  <c r="BD44" i="3"/>
  <c r="AT45" i="3" s="1"/>
  <c r="Z44" i="3"/>
  <c r="AJ71" i="3"/>
  <c r="BD66" i="3"/>
  <c r="AJ67" i="3" s="1"/>
  <c r="AT43" i="3"/>
  <c r="AT40" i="3"/>
  <c r="AT35" i="3"/>
  <c r="Z27" i="3"/>
  <c r="N26" i="3"/>
  <c r="BD25" i="3"/>
  <c r="AJ26" i="3" s="1"/>
  <c r="AT23" i="3"/>
  <c r="AJ21" i="3"/>
  <c r="N18" i="3"/>
  <c r="BD17" i="3"/>
  <c r="AJ18" i="3" s="1"/>
  <c r="AT15" i="3"/>
  <c r="Z41" i="3"/>
  <c r="BD31" i="3"/>
  <c r="Z32" i="3" s="1"/>
  <c r="Z28" i="3"/>
  <c r="Z13" i="3"/>
  <c r="N10" i="3"/>
  <c r="N40" i="3"/>
  <c r="AJ22" i="3"/>
  <c r="BD18" i="3"/>
  <c r="Z19" i="3" s="1"/>
  <c r="Z11" i="3"/>
  <c r="Z58" i="3"/>
  <c r="N28" i="3"/>
  <c r="AT13" i="3"/>
  <c r="BD11" i="3"/>
  <c r="BD27" i="3"/>
  <c r="BD10" i="3"/>
  <c r="BD86" i="3"/>
  <c r="AJ87" i="3" s="1"/>
  <c r="BD39" i="3"/>
  <c r="Z36" i="3"/>
  <c r="Z98" i="3"/>
  <c r="AT33" i="3"/>
  <c r="BD28" i="3"/>
  <c r="AT29" i="3" s="1"/>
  <c r="N9" i="3"/>
  <c r="N37" i="3"/>
  <c r="N17" i="3"/>
  <c r="AJ13" i="3"/>
  <c r="N45" i="3"/>
  <c r="AJ31" i="3"/>
  <c r="N29" i="3"/>
  <c r="N20" i="3"/>
  <c r="AJ12" i="3"/>
  <c r="N12" i="3"/>
  <c r="AJ39" i="3"/>
  <c r="N25" i="3"/>
  <c r="N82" i="3"/>
  <c r="AT41" i="3"/>
  <c r="AJ23" i="3"/>
  <c r="Z21" i="3"/>
  <c r="BD19" i="3"/>
  <c r="AT17" i="3"/>
  <c r="BD36" i="3"/>
  <c r="AJ37" i="3" s="1"/>
  <c r="Z33" i="3"/>
  <c r="N19" i="3"/>
  <c r="N11" i="3"/>
  <c r="BD59" i="3"/>
  <c r="N32" i="3"/>
  <c r="Z12" i="3"/>
  <c r="BD9" i="3"/>
  <c r="AT10" i="3" s="1"/>
  <c r="Z64" i="3"/>
  <c r="BD24" i="3"/>
  <c r="Z25" i="3" s="1"/>
  <c r="AT22" i="3"/>
  <c r="BD16" i="3"/>
  <c r="AJ17" i="3" s="1"/>
  <c r="AJ14" i="3"/>
  <c r="M10" i="4"/>
  <c r="AH368" i="3"/>
  <c r="AR368" i="3"/>
  <c r="AR366" i="3"/>
  <c r="AR364" i="3"/>
  <c r="AR360" i="3"/>
  <c r="AR358" i="3"/>
  <c r="L367" i="3"/>
  <c r="L365" i="3"/>
  <c r="L363" i="3"/>
  <c r="L361" i="3"/>
  <c r="N10" i="4"/>
  <c r="L366" i="3"/>
  <c r="L10" i="4"/>
  <c r="L8" i="3" s="1"/>
  <c r="BB368" i="3"/>
  <c r="BB366" i="3"/>
  <c r="AH367" i="3" s="1"/>
  <c r="AH364" i="3"/>
  <c r="BB362" i="3"/>
  <c r="AR363" i="3" s="1"/>
  <c r="AH360" i="3"/>
  <c r="X357" i="3"/>
  <c r="L356" i="3"/>
  <c r="BB355" i="3"/>
  <c r="AR356" i="3" s="1"/>
  <c r="BB367" i="3"/>
  <c r="L355" i="3"/>
  <c r="BB354" i="3"/>
  <c r="AH355" i="3" s="1"/>
  <c r="X356" i="3"/>
  <c r="AR359" i="3"/>
  <c r="AH357" i="3"/>
  <c r="L354" i="3"/>
  <c r="BB353" i="3"/>
  <c r="AR354" i="3" s="1"/>
  <c r="AR351" i="3"/>
  <c r="L368" i="3"/>
  <c r="BB363" i="3"/>
  <c r="X363" i="3"/>
  <c r="L364" i="3"/>
  <c r="AH356" i="3"/>
  <c r="X354" i="3"/>
  <c r="AH366" i="3"/>
  <c r="BB364" i="3"/>
  <c r="AH365" i="3" s="1"/>
  <c r="AR361" i="3"/>
  <c r="BB360" i="3"/>
  <c r="X361" i="3" s="1"/>
  <c r="L360" i="3"/>
  <c r="BB359" i="3"/>
  <c r="X368" i="3"/>
  <c r="O10" i="4"/>
  <c r="AR367" i="3"/>
  <c r="BB357" i="3"/>
  <c r="AH358" i="3" s="1"/>
  <c r="L349" i="3"/>
  <c r="BB348" i="3"/>
  <c r="AR349" i="3" s="1"/>
  <c r="AH345" i="3"/>
  <c r="X365" i="3"/>
  <c r="X364" i="3"/>
  <c r="AH363" i="3"/>
  <c r="BB358" i="3"/>
  <c r="AH359" i="3" s="1"/>
  <c r="X349" i="3"/>
  <c r="AR347" i="3"/>
  <c r="X367" i="3"/>
  <c r="BB361" i="3"/>
  <c r="X360" i="3"/>
  <c r="L353" i="3"/>
  <c r="AR346" i="3"/>
  <c r="BB345" i="3"/>
  <c r="AR342" i="3"/>
  <c r="BB341" i="3"/>
  <c r="AH342" i="3" s="1"/>
  <c r="L358" i="3"/>
  <c r="BB350" i="3"/>
  <c r="X351" i="3" s="1"/>
  <c r="L346" i="3"/>
  <c r="L342" i="3"/>
  <c r="AR337" i="3"/>
  <c r="AR335" i="3"/>
  <c r="X345" i="3"/>
  <c r="L351" i="3"/>
  <c r="BB344" i="3"/>
  <c r="AR345" i="3" s="1"/>
  <c r="BB356" i="3"/>
  <c r="AR357" i="3" s="1"/>
  <c r="BB352" i="3"/>
  <c r="BB351" i="3"/>
  <c r="L350" i="3"/>
  <c r="X346" i="3"/>
  <c r="L347" i="3"/>
  <c r="L341" i="3"/>
  <c r="L340" i="3"/>
  <c r="AR338" i="3"/>
  <c r="BB337" i="3"/>
  <c r="AH331" i="3"/>
  <c r="X348" i="3"/>
  <c r="BB347" i="3"/>
  <c r="AR344" i="3"/>
  <c r="X342" i="3"/>
  <c r="L338" i="3"/>
  <c r="AH335" i="3"/>
  <c r="L345" i="3"/>
  <c r="L359" i="3"/>
  <c r="AR350" i="3"/>
  <c r="X347" i="3"/>
  <c r="AH346" i="3"/>
  <c r="L344" i="3"/>
  <c r="L332" i="3"/>
  <c r="BB331" i="3"/>
  <c r="X332" i="3" s="1"/>
  <c r="X329" i="3"/>
  <c r="BB328" i="3"/>
  <c r="BB326" i="3"/>
  <c r="X327" i="3" s="1"/>
  <c r="BB324" i="3"/>
  <c r="X333" i="3"/>
  <c r="BB343" i="3"/>
  <c r="X344" i="3" s="1"/>
  <c r="L337" i="3"/>
  <c r="L336" i="3"/>
  <c r="AH334" i="3"/>
  <c r="L331" i="3"/>
  <c r="BB330" i="3"/>
  <c r="AH329" i="3"/>
  <c r="AH325" i="3"/>
  <c r="AH323" i="3"/>
  <c r="AH354" i="3"/>
  <c r="AH349" i="3"/>
  <c r="X338" i="3"/>
  <c r="X358" i="3"/>
  <c r="X331" i="3"/>
  <c r="AR329" i="3"/>
  <c r="L352" i="3"/>
  <c r="X337" i="3"/>
  <c r="AR334" i="3"/>
  <c r="L330" i="3"/>
  <c r="L328" i="3"/>
  <c r="BB346" i="3"/>
  <c r="AH347" i="3" s="1"/>
  <c r="BB329" i="3"/>
  <c r="X330" i="3" s="1"/>
  <c r="X328" i="3"/>
  <c r="BB327" i="3"/>
  <c r="AH328" i="3" s="1"/>
  <c r="X326" i="3"/>
  <c r="BB325" i="3"/>
  <c r="AR326" i="3" s="1"/>
  <c r="BB365" i="3"/>
  <c r="X366" i="3" s="1"/>
  <c r="L362" i="3"/>
  <c r="L333" i="3"/>
  <c r="L327" i="3"/>
  <c r="AH322" i="3"/>
  <c r="BB342" i="3"/>
  <c r="AH338" i="3"/>
  <c r="L321" i="3"/>
  <c r="L348" i="3"/>
  <c r="BB334" i="3"/>
  <c r="AH324" i="3"/>
  <c r="BB320" i="3"/>
  <c r="X319" i="3"/>
  <c r="BB318" i="3"/>
  <c r="X317" i="3"/>
  <c r="BB316" i="3"/>
  <c r="X359" i="3"/>
  <c r="BB349" i="3"/>
  <c r="AH350" i="3" s="1"/>
  <c r="BB333" i="3"/>
  <c r="L339" i="3"/>
  <c r="BB336" i="3"/>
  <c r="AH326" i="3"/>
  <c r="L326" i="3"/>
  <c r="L325" i="3"/>
  <c r="AH319" i="3"/>
  <c r="AH317" i="3"/>
  <c r="X335" i="3"/>
  <c r="X334" i="3"/>
  <c r="BB332" i="3"/>
  <c r="AH333" i="3" s="1"/>
  <c r="L329" i="3"/>
  <c r="L323" i="3"/>
  <c r="BB322" i="3"/>
  <c r="BB339" i="3"/>
  <c r="AH340" i="3" s="1"/>
  <c r="BB335" i="3"/>
  <c r="L357" i="3"/>
  <c r="L324" i="3"/>
  <c r="L334" i="3"/>
  <c r="L320" i="3"/>
  <c r="L319" i="3"/>
  <c r="AH316" i="3"/>
  <c r="AR324" i="3"/>
  <c r="AR317" i="3"/>
  <c r="L314" i="3"/>
  <c r="AH312" i="3"/>
  <c r="AH304" i="3"/>
  <c r="AR303" i="3"/>
  <c r="X301" i="3"/>
  <c r="AR297" i="3"/>
  <c r="AH337" i="3"/>
  <c r="L318" i="3"/>
  <c r="L335" i="3"/>
  <c r="BB323" i="3"/>
  <c r="X324" i="3" s="1"/>
  <c r="L322" i="3"/>
  <c r="AR314" i="3"/>
  <c r="BB310" i="3"/>
  <c r="X310" i="3"/>
  <c r="BB306" i="3"/>
  <c r="AR307" i="3" s="1"/>
  <c r="BB302" i="3"/>
  <c r="X300" i="3"/>
  <c r="BB299" i="3"/>
  <c r="BB297" i="3"/>
  <c r="X298" i="3" s="1"/>
  <c r="BB295" i="3"/>
  <c r="X294" i="3"/>
  <c r="BB293" i="3"/>
  <c r="AR294" i="3" s="1"/>
  <c r="BB291" i="3"/>
  <c r="X292" i="3" s="1"/>
  <c r="BB289" i="3"/>
  <c r="X290" i="3" s="1"/>
  <c r="X288" i="3"/>
  <c r="BB287" i="3"/>
  <c r="BB285" i="3"/>
  <c r="X286" i="3" s="1"/>
  <c r="BB283" i="3"/>
  <c r="X282" i="3"/>
  <c r="L343" i="3"/>
  <c r="L311" i="3"/>
  <c r="L307" i="3"/>
  <c r="L303" i="3"/>
  <c r="X316" i="3"/>
  <c r="X315" i="3"/>
  <c r="X314" i="3"/>
  <c r="BB311" i="3"/>
  <c r="AR312" i="3" s="1"/>
  <c r="BB307" i="3"/>
  <c r="AH308" i="3" s="1"/>
  <c r="AR304" i="3"/>
  <c r="BB303" i="3"/>
  <c r="AH300" i="3"/>
  <c r="AH298" i="3"/>
  <c r="AH294" i="3"/>
  <c r="AH292" i="3"/>
  <c r="AH290" i="3"/>
  <c r="AH288" i="3"/>
  <c r="AH286" i="3"/>
  <c r="AR331" i="3"/>
  <c r="BB315" i="3"/>
  <c r="BB321" i="3"/>
  <c r="AR319" i="3"/>
  <c r="X318" i="3"/>
  <c r="BB317" i="3"/>
  <c r="AH318" i="3" s="1"/>
  <c r="BB314" i="3"/>
  <c r="AR315" i="3" s="1"/>
  <c r="BB312" i="3"/>
  <c r="AH313" i="3" s="1"/>
  <c r="X312" i="3"/>
  <c r="L293" i="3"/>
  <c r="L289" i="3"/>
  <c r="BB340" i="3"/>
  <c r="AR341" i="3" s="1"/>
  <c r="BB313" i="3"/>
  <c r="BB304" i="3"/>
  <c r="AH303" i="3"/>
  <c r="AH299" i="3"/>
  <c r="AH297" i="3"/>
  <c r="AR290" i="3"/>
  <c r="L316" i="3"/>
  <c r="L313" i="3"/>
  <c r="X304" i="3"/>
  <c r="L300" i="3"/>
  <c r="L298" i="3"/>
  <c r="X293" i="3"/>
  <c r="X289" i="3"/>
  <c r="AR313" i="3"/>
  <c r="BB308" i="3"/>
  <c r="X309" i="3" s="1"/>
  <c r="AH307" i="3"/>
  <c r="L301" i="3"/>
  <c r="L296" i="3"/>
  <c r="L294" i="3"/>
  <c r="L290" i="3"/>
  <c r="L286" i="3"/>
  <c r="L317" i="3"/>
  <c r="AR309" i="3"/>
  <c r="AH306" i="3"/>
  <c r="L306" i="3"/>
  <c r="X303" i="3"/>
  <c r="AR300" i="3"/>
  <c r="AR298" i="3"/>
  <c r="BB294" i="3"/>
  <c r="AH295" i="3" s="1"/>
  <c r="BB290" i="3"/>
  <c r="AR291" i="3" s="1"/>
  <c r="BB286" i="3"/>
  <c r="AH283" i="3"/>
  <c r="L315" i="3"/>
  <c r="L291" i="3"/>
  <c r="L305" i="3"/>
  <c r="L304" i="3"/>
  <c r="X297" i="3"/>
  <c r="L295" i="3"/>
  <c r="AR292" i="3"/>
  <c r="AH289" i="3"/>
  <c r="AR288" i="3"/>
  <c r="L312" i="3"/>
  <c r="L310" i="3"/>
  <c r="X307" i="3"/>
  <c r="BB298" i="3"/>
  <c r="X299" i="3" s="1"/>
  <c r="AR295" i="3"/>
  <c r="L281" i="3"/>
  <c r="BB280" i="3"/>
  <c r="AR278" i="3"/>
  <c r="AR270" i="3"/>
  <c r="AR268" i="3"/>
  <c r="AR266" i="3"/>
  <c r="AR260" i="3"/>
  <c r="L277" i="3"/>
  <c r="L275" i="3"/>
  <c r="L273" i="3"/>
  <c r="L271" i="3"/>
  <c r="BB319" i="3"/>
  <c r="BB305" i="3"/>
  <c r="X306" i="3" s="1"/>
  <c r="L297" i="3"/>
  <c r="L285" i="3"/>
  <c r="X283" i="3"/>
  <c r="L280" i="3"/>
  <c r="BB279" i="3"/>
  <c r="BB276" i="3"/>
  <c r="X277" i="3" s="1"/>
  <c r="BB274" i="3"/>
  <c r="BB272" i="3"/>
  <c r="AH273" i="3" s="1"/>
  <c r="BB270" i="3"/>
  <c r="X271" i="3" s="1"/>
  <c r="BB268" i="3"/>
  <c r="AH269" i="3" s="1"/>
  <c r="X267" i="3"/>
  <c r="BB266" i="3"/>
  <c r="BB264" i="3"/>
  <c r="X265" i="3" s="1"/>
  <c r="BB262" i="3"/>
  <c r="BB309" i="3"/>
  <c r="AR305" i="3"/>
  <c r="L287" i="3"/>
  <c r="BB281" i="3"/>
  <c r="AR282" i="3" s="1"/>
  <c r="X281" i="3"/>
  <c r="L279" i="3"/>
  <c r="BB278" i="3"/>
  <c r="L302" i="3"/>
  <c r="BB292" i="3"/>
  <c r="AR293" i="3" s="1"/>
  <c r="L282" i="3"/>
  <c r="X280" i="3"/>
  <c r="AH277" i="3"/>
  <c r="AH271" i="3"/>
  <c r="AH267" i="3"/>
  <c r="AH259" i="3"/>
  <c r="L308" i="3"/>
  <c r="BB301" i="3"/>
  <c r="AR285" i="3"/>
  <c r="L284" i="3"/>
  <c r="X279" i="3"/>
  <c r="BB300" i="3"/>
  <c r="AH301" i="3" s="1"/>
  <c r="BB296" i="3"/>
  <c r="L292" i="3"/>
  <c r="AR286" i="3"/>
  <c r="AH280" i="3"/>
  <c r="AR277" i="3"/>
  <c r="AR271" i="3"/>
  <c r="AR267" i="3"/>
  <c r="AR265" i="3"/>
  <c r="BB338" i="3"/>
  <c r="AH314" i="3"/>
  <c r="AR306" i="3"/>
  <c r="X295" i="3"/>
  <c r="X285" i="3"/>
  <c r="AH281" i="3"/>
  <c r="L278" i="3"/>
  <c r="L276" i="3"/>
  <c r="L274" i="3"/>
  <c r="L272" i="3"/>
  <c r="L270" i="3"/>
  <c r="L268" i="3"/>
  <c r="L266" i="3"/>
  <c r="L264" i="3"/>
  <c r="L262" i="3"/>
  <c r="L309" i="3"/>
  <c r="AR280" i="3"/>
  <c r="X268" i="3"/>
  <c r="BB267" i="3"/>
  <c r="BB263" i="3"/>
  <c r="AH264" i="3" s="1"/>
  <c r="BB259" i="3"/>
  <c r="L255" i="3"/>
  <c r="L253" i="3"/>
  <c r="L251" i="3"/>
  <c r="L249" i="3"/>
  <c r="L247" i="3"/>
  <c r="L245" i="3"/>
  <c r="L243" i="3"/>
  <c r="L241" i="3"/>
  <c r="L239" i="3"/>
  <c r="L237" i="3"/>
  <c r="BB288" i="3"/>
  <c r="AR289" i="3" s="1"/>
  <c r="BB277" i="3"/>
  <c r="BB275" i="3"/>
  <c r="X276" i="3" s="1"/>
  <c r="BB273" i="3"/>
  <c r="AH274" i="3" s="1"/>
  <c r="BB271" i="3"/>
  <c r="X255" i="3"/>
  <c r="BB254" i="3"/>
  <c r="AH255" i="3" s="1"/>
  <c r="X253" i="3"/>
  <c r="BB252" i="3"/>
  <c r="BB250" i="3"/>
  <c r="X251" i="3" s="1"/>
  <c r="X249" i="3"/>
  <c r="BB248" i="3"/>
  <c r="X247" i="3"/>
  <c r="BB246" i="3"/>
  <c r="X245" i="3"/>
  <c r="BB244" i="3"/>
  <c r="AH245" i="3" s="1"/>
  <c r="BB242" i="3"/>
  <c r="AR243" i="3" s="1"/>
  <c r="X241" i="3"/>
  <c r="BB240" i="3"/>
  <c r="AH241" i="3" s="1"/>
  <c r="BB238" i="3"/>
  <c r="X239" i="3" s="1"/>
  <c r="X237" i="3"/>
  <c r="BB236" i="3"/>
  <c r="L299" i="3"/>
  <c r="AH266" i="3"/>
  <c r="AH262" i="3"/>
  <c r="L260" i="3"/>
  <c r="AH256" i="3"/>
  <c r="L283" i="3"/>
  <c r="AH278" i="3"/>
  <c r="X258" i="3"/>
  <c r="AH253" i="3"/>
  <c r="AH251" i="3"/>
  <c r="AH249" i="3"/>
  <c r="AH285" i="3"/>
  <c r="L269" i="3"/>
  <c r="L265" i="3"/>
  <c r="AR301" i="3"/>
  <c r="BB282" i="3"/>
  <c r="X278" i="3"/>
  <c r="X274" i="3"/>
  <c r="BB258" i="3"/>
  <c r="AR259" i="3" s="1"/>
  <c r="AR256" i="3"/>
  <c r="AR253" i="3"/>
  <c r="AR251" i="3"/>
  <c r="AR249" i="3"/>
  <c r="AR245" i="3"/>
  <c r="AR241" i="3"/>
  <c r="AR239" i="3"/>
  <c r="AR237" i="3"/>
  <c r="L288" i="3"/>
  <c r="X266" i="3"/>
  <c r="BB265" i="3"/>
  <c r="BB261" i="3"/>
  <c r="X262" i="3" s="1"/>
  <c r="X260" i="3"/>
  <c r="L254" i="3"/>
  <c r="L252" i="3"/>
  <c r="L250" i="3"/>
  <c r="L248" i="3"/>
  <c r="L246" i="3"/>
  <c r="L244" i="3"/>
  <c r="L242" i="3"/>
  <c r="L240" i="3"/>
  <c r="L238" i="3"/>
  <c r="L236" i="3"/>
  <c r="L234" i="3"/>
  <c r="L232" i="3"/>
  <c r="L230" i="3"/>
  <c r="AR281" i="3"/>
  <c r="BB269" i="3"/>
  <c r="L259" i="3"/>
  <c r="BB253" i="3"/>
  <c r="X254" i="3" s="1"/>
  <c r="X252" i="3"/>
  <c r="BB251" i="3"/>
  <c r="AR252" i="3" s="1"/>
  <c r="BB249" i="3"/>
  <c r="X250" i="3" s="1"/>
  <c r="X248" i="3"/>
  <c r="BB247" i="3"/>
  <c r="X246" i="3"/>
  <c r="BB245" i="3"/>
  <c r="AR246" i="3" s="1"/>
  <c r="X244" i="3"/>
  <c r="BB243" i="3"/>
  <c r="AR244" i="3" s="1"/>
  <c r="BB241" i="3"/>
  <c r="X242" i="3" s="1"/>
  <c r="X240" i="3"/>
  <c r="BB239" i="3"/>
  <c r="BB237" i="3"/>
  <c r="X238" i="3" s="1"/>
  <c r="X236" i="3"/>
  <c r="BB235" i="3"/>
  <c r="BB233" i="3"/>
  <c r="AR279" i="3"/>
  <c r="AR283" i="3"/>
  <c r="AH282" i="3"/>
  <c r="AH279" i="3"/>
  <c r="BB257" i="3"/>
  <c r="AR258" i="3" s="1"/>
  <c r="L256" i="3"/>
  <c r="BB255" i="3"/>
  <c r="AH254" i="3"/>
  <c r="L257" i="3"/>
  <c r="AH246" i="3"/>
  <c r="AH260" i="3"/>
  <c r="X259" i="3"/>
  <c r="L258" i="3"/>
  <c r="BB232" i="3"/>
  <c r="AH233" i="3" s="1"/>
  <c r="X227" i="3"/>
  <c r="BB226" i="3"/>
  <c r="BB224" i="3"/>
  <c r="X225" i="3" s="1"/>
  <c r="BB222" i="3"/>
  <c r="X223" i="3" s="1"/>
  <c r="X221" i="3"/>
  <c r="BB220" i="3"/>
  <c r="X219" i="3"/>
  <c r="BB218" i="3"/>
  <c r="BB216" i="3"/>
  <c r="X217" i="3" s="1"/>
  <c r="X215" i="3"/>
  <c r="BB214" i="3"/>
  <c r="BB212" i="3"/>
  <c r="X213" i="3" s="1"/>
  <c r="BB210" i="3"/>
  <c r="X209" i="3"/>
  <c r="BB208" i="3"/>
  <c r="AH268" i="3"/>
  <c r="BB256" i="3"/>
  <c r="AR257" i="3" s="1"/>
  <c r="AR242" i="3"/>
  <c r="L263" i="3"/>
  <c r="BB229" i="3"/>
  <c r="AR230" i="3" s="1"/>
  <c r="AH227" i="3"/>
  <c r="AH225" i="3"/>
  <c r="AH223" i="3"/>
  <c r="AH219" i="3"/>
  <c r="AR240" i="3"/>
  <c r="AR236" i="3"/>
  <c r="AR316" i="3"/>
  <c r="X291" i="3"/>
  <c r="AR250" i="3"/>
  <c r="AR248" i="3"/>
  <c r="AR254" i="3"/>
  <c r="AH252" i="3"/>
  <c r="AH250" i="3"/>
  <c r="AH248" i="3"/>
  <c r="BB260" i="3"/>
  <c r="AR261" i="3" s="1"/>
  <c r="AH258" i="3"/>
  <c r="AH244" i="3"/>
  <c r="BB284" i="3"/>
  <c r="L267" i="3"/>
  <c r="X233" i="3"/>
  <c r="AR226" i="3"/>
  <c r="AR223" i="3"/>
  <c r="AR218" i="3"/>
  <c r="L217" i="3"/>
  <c r="AR214" i="3"/>
  <c r="L209" i="3"/>
  <c r="AR199" i="3"/>
  <c r="AR197" i="3"/>
  <c r="L261" i="3"/>
  <c r="AH237" i="3"/>
  <c r="BB231" i="3"/>
  <c r="AR232" i="3" s="1"/>
  <c r="L228" i="3"/>
  <c r="L223" i="3"/>
  <c r="L220" i="3"/>
  <c r="L216" i="3"/>
  <c r="BB215" i="3"/>
  <c r="AR213" i="3"/>
  <c r="AH211" i="3"/>
  <c r="L208" i="3"/>
  <c r="L206" i="3"/>
  <c r="L204" i="3"/>
  <c r="L202" i="3"/>
  <c r="L200" i="3"/>
  <c r="X257" i="3"/>
  <c r="BB221" i="3"/>
  <c r="AH222" i="3" s="1"/>
  <c r="BB207" i="3"/>
  <c r="X206" i="3"/>
  <c r="BB205" i="3"/>
  <c r="AH206" i="3" s="1"/>
  <c r="X204" i="3"/>
  <c r="BB203" i="3"/>
  <c r="BB201" i="3"/>
  <c r="X202" i="3" s="1"/>
  <c r="X200" i="3"/>
  <c r="BB199" i="3"/>
  <c r="BB197" i="3"/>
  <c r="X198" i="3" s="1"/>
  <c r="BB195" i="3"/>
  <c r="BB193" i="3"/>
  <c r="X192" i="3"/>
  <c r="BB191" i="3"/>
  <c r="BB189" i="3"/>
  <c r="AR190" i="3" s="1"/>
  <c r="X188" i="3"/>
  <c r="BB187" i="3"/>
  <c r="BB185" i="3"/>
  <c r="X186" i="3" s="1"/>
  <c r="BB183" i="3"/>
  <c r="X182" i="3"/>
  <c r="BB181" i="3"/>
  <c r="AH182" i="3" s="1"/>
  <c r="X180" i="3"/>
  <c r="BB179" i="3"/>
  <c r="AH232" i="3"/>
  <c r="L231" i="3"/>
  <c r="AR225" i="3"/>
  <c r="AH242" i="3"/>
  <c r="AH239" i="3"/>
  <c r="AR229" i="3"/>
  <c r="L225" i="3"/>
  <c r="L222" i="3"/>
  <c r="AH217" i="3"/>
  <c r="L214" i="3"/>
  <c r="BB213" i="3"/>
  <c r="AH204" i="3"/>
  <c r="AH202" i="3"/>
  <c r="AH200" i="3"/>
  <c r="AH198" i="3"/>
  <c r="AH192" i="3"/>
  <c r="AH190" i="3"/>
  <c r="AR238" i="3"/>
  <c r="BB234" i="3"/>
  <c r="X235" i="3" s="1"/>
  <c r="X228" i="3"/>
  <c r="BB223" i="3"/>
  <c r="X220" i="3"/>
  <c r="AH243" i="3"/>
  <c r="AR227" i="3"/>
  <c r="AR222" i="3"/>
  <c r="AR219" i="3"/>
  <c r="AH216" i="3"/>
  <c r="X214" i="3"/>
  <c r="L213" i="3"/>
  <c r="AR206" i="3"/>
  <c r="AR204" i="3"/>
  <c r="AR202" i="3"/>
  <c r="AR200" i="3"/>
  <c r="AR198" i="3"/>
  <c r="AR192" i="3"/>
  <c r="AR188" i="3"/>
  <c r="AR186" i="3"/>
  <c r="AR182" i="3"/>
  <c r="AR180" i="3"/>
  <c r="L233" i="3"/>
  <c r="AH236" i="3"/>
  <c r="X231" i="3"/>
  <c r="AR216" i="3"/>
  <c r="L226" i="3"/>
  <c r="L221" i="3"/>
  <c r="AH220" i="3"/>
  <c r="L218" i="3"/>
  <c r="BB217" i="3"/>
  <c r="AH218" i="3" s="1"/>
  <c r="AH240" i="3"/>
  <c r="AH214" i="3"/>
  <c r="L211" i="3"/>
  <c r="BB198" i="3"/>
  <c r="BB186" i="3"/>
  <c r="BB176" i="3"/>
  <c r="AH177" i="3" s="1"/>
  <c r="BB174" i="3"/>
  <c r="AH175" i="3" s="1"/>
  <c r="X173" i="3"/>
  <c r="BB172" i="3"/>
  <c r="AH173" i="3" s="1"/>
  <c r="BB170" i="3"/>
  <c r="X171" i="3" s="1"/>
  <c r="X169" i="3"/>
  <c r="BB168" i="3"/>
  <c r="L227" i="3"/>
  <c r="L210" i="3"/>
  <c r="AH205" i="3"/>
  <c r="AH201" i="3"/>
  <c r="L198" i="3"/>
  <c r="BB225" i="3"/>
  <c r="X226" i="3" s="1"/>
  <c r="X222" i="3"/>
  <c r="BB194" i="3"/>
  <c r="BB192" i="3"/>
  <c r="BB190" i="3"/>
  <c r="L187" i="3"/>
  <c r="X256" i="3"/>
  <c r="BB219" i="3"/>
  <c r="AR220" i="3" s="1"/>
  <c r="AR217" i="3"/>
  <c r="X216" i="3"/>
  <c r="BB230" i="3"/>
  <c r="AH231" i="3" s="1"/>
  <c r="BB211" i="3"/>
  <c r="AH212" i="3" s="1"/>
  <c r="L207" i="3"/>
  <c r="L203" i="3"/>
  <c r="L199" i="3"/>
  <c r="AH195" i="3"/>
  <c r="AR187" i="3"/>
  <c r="AH186" i="3"/>
  <c r="L179" i="3"/>
  <c r="BB178" i="3"/>
  <c r="AR179" i="3" s="1"/>
  <c r="AR175" i="3"/>
  <c r="AR173" i="3"/>
  <c r="AR171" i="3"/>
  <c r="AR169" i="3"/>
  <c r="AR167" i="3"/>
  <c r="AR165" i="3"/>
  <c r="AH238" i="3"/>
  <c r="BB204" i="3"/>
  <c r="X205" i="3" s="1"/>
  <c r="X201" i="3"/>
  <c r="BB200" i="3"/>
  <c r="AR201" i="3" s="1"/>
  <c r="L195" i="3"/>
  <c r="L193" i="3"/>
  <c r="L191" i="3"/>
  <c r="L189" i="3"/>
  <c r="L184" i="3"/>
  <c r="L181" i="3"/>
  <c r="L176" i="3"/>
  <c r="L235" i="3"/>
  <c r="L229" i="3"/>
  <c r="BB227" i="3"/>
  <c r="AR228" i="3" s="1"/>
  <c r="X212" i="3"/>
  <c r="X187" i="3"/>
  <c r="BB182" i="3"/>
  <c r="X179" i="3"/>
  <c r="L178" i="3"/>
  <c r="BB177" i="3"/>
  <c r="AR178" i="3" s="1"/>
  <c r="X176" i="3"/>
  <c r="BB175" i="3"/>
  <c r="AR176" i="3" s="1"/>
  <c r="BB173" i="3"/>
  <c r="X174" i="3" s="1"/>
  <c r="X172" i="3"/>
  <c r="BB171" i="3"/>
  <c r="X170" i="3"/>
  <c r="BB169" i="3"/>
  <c r="AH170" i="3" s="1"/>
  <c r="X168" i="3"/>
  <c r="BB167" i="3"/>
  <c r="BB165" i="3"/>
  <c r="X166" i="3" s="1"/>
  <c r="X164" i="3"/>
  <c r="BB163" i="3"/>
  <c r="L215" i="3"/>
  <c r="AR212" i="3"/>
  <c r="L219" i="3"/>
  <c r="AH215" i="3"/>
  <c r="L212" i="3"/>
  <c r="L205" i="3"/>
  <c r="L201" i="3"/>
  <c r="L224" i="3"/>
  <c r="L197" i="3"/>
  <c r="AH188" i="3"/>
  <c r="L185" i="3"/>
  <c r="AH180" i="3"/>
  <c r="L169" i="3"/>
  <c r="AH168" i="3"/>
  <c r="AH165" i="3"/>
  <c r="AR164" i="3"/>
  <c r="L163" i="3"/>
  <c r="L161" i="3"/>
  <c r="L159" i="3"/>
  <c r="L157" i="3"/>
  <c r="L155" i="3"/>
  <c r="L153" i="3"/>
  <c r="L151" i="3"/>
  <c r="L149" i="3"/>
  <c r="L147" i="3"/>
  <c r="L145" i="3"/>
  <c r="L143" i="3"/>
  <c r="L141" i="3"/>
  <c r="L139" i="3"/>
  <c r="L137" i="3"/>
  <c r="L135" i="3"/>
  <c r="L133" i="3"/>
  <c r="L131" i="3"/>
  <c r="L129" i="3"/>
  <c r="L127" i="3"/>
  <c r="L125" i="3"/>
  <c r="L123" i="3"/>
  <c r="L121" i="3"/>
  <c r="BB228" i="3"/>
  <c r="L186" i="3"/>
  <c r="AH179" i="3"/>
  <c r="L174" i="3"/>
  <c r="BB202" i="3"/>
  <c r="AR203" i="3" s="1"/>
  <c r="AR174" i="3"/>
  <c r="X167" i="3"/>
  <c r="AH166" i="3"/>
  <c r="L164" i="3"/>
  <c r="AR215" i="3"/>
  <c r="BB209" i="3"/>
  <c r="AH210" i="3" s="1"/>
  <c r="L196" i="3"/>
  <c r="X195" i="3"/>
  <c r="L192" i="3"/>
  <c r="L171" i="3"/>
  <c r="AH161" i="3"/>
  <c r="AH159" i="3"/>
  <c r="AH157" i="3"/>
  <c r="BB196" i="3"/>
  <c r="X197" i="3" s="1"/>
  <c r="BB180" i="3"/>
  <c r="AH181" i="3" s="1"/>
  <c r="AH178" i="3"/>
  <c r="L168" i="3"/>
  <c r="BB164" i="3"/>
  <c r="AR231" i="3"/>
  <c r="AH197" i="3"/>
  <c r="AR181" i="3"/>
  <c r="AR170" i="3"/>
  <c r="AH169" i="3"/>
  <c r="AH203" i="3"/>
  <c r="X199" i="3"/>
  <c r="L194" i="3"/>
  <c r="L190" i="3"/>
  <c r="L175" i="3"/>
  <c r="AH162" i="3"/>
  <c r="AR195" i="3"/>
  <c r="BB162" i="3"/>
  <c r="AH163" i="3" s="1"/>
  <c r="AH155" i="3"/>
  <c r="BB149" i="3"/>
  <c r="X150" i="3" s="1"/>
  <c r="AH147" i="3"/>
  <c r="L172" i="3"/>
  <c r="BB166" i="3"/>
  <c r="AR161" i="3"/>
  <c r="AR159" i="3"/>
  <c r="AR157" i="3"/>
  <c r="AR148" i="3"/>
  <c r="AR145" i="3"/>
  <c r="BB141" i="3"/>
  <c r="AH142" i="3" s="1"/>
  <c r="AR138" i="3"/>
  <c r="BB137" i="3"/>
  <c r="BB133" i="3"/>
  <c r="AR134" i="3" s="1"/>
  <c r="BB129" i="3"/>
  <c r="AH226" i="3"/>
  <c r="X203" i="3"/>
  <c r="AH199" i="3"/>
  <c r="L188" i="3"/>
  <c r="AH171" i="3"/>
  <c r="BB154" i="3"/>
  <c r="AH152" i="3"/>
  <c r="X151" i="3"/>
  <c r="L150" i="3"/>
  <c r="AR172" i="3"/>
  <c r="AH164" i="3"/>
  <c r="AR160" i="3"/>
  <c r="BB151" i="3"/>
  <c r="BB206" i="3"/>
  <c r="AR207" i="3" s="1"/>
  <c r="X181" i="3"/>
  <c r="X159" i="3"/>
  <c r="X157" i="3"/>
  <c r="AR155" i="3"/>
  <c r="AR150" i="3"/>
  <c r="BB138" i="3"/>
  <c r="BB134" i="3"/>
  <c r="AR135" i="3" s="1"/>
  <c r="L166" i="3"/>
  <c r="L182" i="3"/>
  <c r="AH151" i="3"/>
  <c r="AR149" i="3"/>
  <c r="X149" i="3"/>
  <c r="BB146" i="3"/>
  <c r="AR147" i="3" s="1"/>
  <c r="L142" i="3"/>
  <c r="BB130" i="3"/>
  <c r="L124" i="3"/>
  <c r="L118" i="3"/>
  <c r="BB117" i="3"/>
  <c r="BB188" i="3"/>
  <c r="L177" i="3"/>
  <c r="AR166" i="3"/>
  <c r="L156" i="3"/>
  <c r="BB132" i="3"/>
  <c r="AH131" i="3"/>
  <c r="X128" i="3"/>
  <c r="L126" i="3"/>
  <c r="AR124" i="3"/>
  <c r="AH123" i="3"/>
  <c r="AR122" i="3"/>
  <c r="BB121" i="3"/>
  <c r="BB184" i="3"/>
  <c r="AH185" i="3" s="1"/>
  <c r="BB144" i="3"/>
  <c r="BB142" i="3"/>
  <c r="AH143" i="3" s="1"/>
  <c r="X140" i="3"/>
  <c r="X135" i="3"/>
  <c r="AH133" i="3"/>
  <c r="L132" i="3"/>
  <c r="X127" i="3"/>
  <c r="AH125" i="3"/>
  <c r="L122" i="3"/>
  <c r="X118" i="3"/>
  <c r="AH116" i="3"/>
  <c r="AH110" i="3"/>
  <c r="AH98" i="3"/>
  <c r="AH92" i="3"/>
  <c r="AR141" i="3"/>
  <c r="X141" i="3"/>
  <c r="AH138" i="3"/>
  <c r="L138" i="3"/>
  <c r="AH120" i="3"/>
  <c r="L173" i="3"/>
  <c r="L170" i="3"/>
  <c r="BB160" i="3"/>
  <c r="X161" i="3" s="1"/>
  <c r="BB158" i="3"/>
  <c r="BB153" i="3"/>
  <c r="AH150" i="3"/>
  <c r="X148" i="3"/>
  <c r="BB139" i="3"/>
  <c r="AR140" i="3" s="1"/>
  <c r="L130" i="3"/>
  <c r="BB128" i="3"/>
  <c r="AH129" i="3" s="1"/>
  <c r="BB122" i="3"/>
  <c r="AR116" i="3"/>
  <c r="AR110" i="3"/>
  <c r="AR108" i="3"/>
  <c r="AH176" i="3"/>
  <c r="AR168" i="3"/>
  <c r="L160" i="3"/>
  <c r="BB150" i="3"/>
  <c r="AH149" i="3"/>
  <c r="AH139" i="3"/>
  <c r="AR131" i="3"/>
  <c r="AH128" i="3"/>
  <c r="BB127" i="3"/>
  <c r="AR128" i="3" s="1"/>
  <c r="BB124" i="3"/>
  <c r="AR123" i="3"/>
  <c r="X122" i="3"/>
  <c r="AH118" i="3"/>
  <c r="L117" i="3"/>
  <c r="L115" i="3"/>
  <c r="L113" i="3"/>
  <c r="L111" i="3"/>
  <c r="L109" i="3"/>
  <c r="L107" i="3"/>
  <c r="L105" i="3"/>
  <c r="X165" i="3"/>
  <c r="AR162" i="3"/>
  <c r="BB156" i="3"/>
  <c r="L140" i="3"/>
  <c r="X138" i="3"/>
  <c r="X131" i="3"/>
  <c r="L128" i="3"/>
  <c r="BB161" i="3"/>
  <c r="X162" i="3" s="1"/>
  <c r="BB159" i="3"/>
  <c r="AH160" i="3" s="1"/>
  <c r="AR152" i="3"/>
  <c r="L152" i="3"/>
  <c r="AR151" i="3"/>
  <c r="AR133" i="3"/>
  <c r="X133" i="3"/>
  <c r="AR129" i="3"/>
  <c r="X123" i="3"/>
  <c r="AH122" i="3"/>
  <c r="L167" i="3"/>
  <c r="BB157" i="3"/>
  <c r="AH158" i="3" s="1"/>
  <c r="L183" i="3"/>
  <c r="L180" i="3"/>
  <c r="L165" i="3"/>
  <c r="L154" i="3"/>
  <c r="BB148" i="3"/>
  <c r="AH148" i="3"/>
  <c r="L148" i="3"/>
  <c r="X147" i="3"/>
  <c r="L146" i="3"/>
  <c r="X145" i="3"/>
  <c r="L144" i="3"/>
  <c r="X139" i="3"/>
  <c r="L136" i="3"/>
  <c r="X134" i="3"/>
  <c r="AH134" i="3"/>
  <c r="X129" i="3"/>
  <c r="BB123" i="3"/>
  <c r="X124" i="3" s="1"/>
  <c r="AR120" i="3"/>
  <c r="BB103" i="3"/>
  <c r="AR104" i="3" s="1"/>
  <c r="L102" i="3"/>
  <c r="BB101" i="3"/>
  <c r="X102" i="3" s="1"/>
  <c r="L94" i="3"/>
  <c r="BB93" i="3"/>
  <c r="X94" i="3" s="1"/>
  <c r="AR87" i="3"/>
  <c r="AR79" i="3"/>
  <c r="AR71" i="3"/>
  <c r="AH187" i="3"/>
  <c r="BB135" i="3"/>
  <c r="X136" i="3" s="1"/>
  <c r="L120" i="3"/>
  <c r="L112" i="3"/>
  <c r="L104" i="3"/>
  <c r="L101" i="3"/>
  <c r="BB100" i="3"/>
  <c r="AR98" i="3"/>
  <c r="L93" i="3"/>
  <c r="BB92" i="3"/>
  <c r="X93" i="3" s="1"/>
  <c r="L88" i="3"/>
  <c r="L86" i="3"/>
  <c r="L84" i="3"/>
  <c r="L82" i="3"/>
  <c r="L80" i="3"/>
  <c r="L78" i="3"/>
  <c r="L76" i="3"/>
  <c r="AH172" i="3"/>
  <c r="BB118" i="3"/>
  <c r="X119" i="3" s="1"/>
  <c r="X115" i="3"/>
  <c r="BB113" i="3"/>
  <c r="BB110" i="3"/>
  <c r="AH111" i="3" s="1"/>
  <c r="BB105" i="3"/>
  <c r="AH106" i="3" s="1"/>
  <c r="BB87" i="3"/>
  <c r="BB85" i="3"/>
  <c r="X86" i="3" s="1"/>
  <c r="X84" i="3"/>
  <c r="BB83" i="3"/>
  <c r="X82" i="3"/>
  <c r="BB81" i="3"/>
  <c r="AR82" i="3" s="1"/>
  <c r="BB79" i="3"/>
  <c r="X78" i="3"/>
  <c r="BB77" i="3"/>
  <c r="BB147" i="3"/>
  <c r="BB145" i="3"/>
  <c r="L134" i="3"/>
  <c r="X101" i="3"/>
  <c r="L100" i="3"/>
  <c r="BB99" i="3"/>
  <c r="AH100" i="3" s="1"/>
  <c r="L92" i="3"/>
  <c r="BB91" i="3"/>
  <c r="AR92" i="3" s="1"/>
  <c r="AR89" i="3"/>
  <c r="X125" i="3"/>
  <c r="L114" i="3"/>
  <c r="AH113" i="3"/>
  <c r="L106" i="3"/>
  <c r="AH103" i="3"/>
  <c r="L99" i="3"/>
  <c r="BB98" i="3"/>
  <c r="AR99" i="3" s="1"/>
  <c r="L91" i="3"/>
  <c r="BB90" i="3"/>
  <c r="AH86" i="3"/>
  <c r="AH84" i="3"/>
  <c r="AH82" i="3"/>
  <c r="AH78" i="3"/>
  <c r="AH76" i="3"/>
  <c r="AH74" i="3"/>
  <c r="AH66" i="3"/>
  <c r="BB155" i="3"/>
  <c r="BB152" i="3"/>
  <c r="AR139" i="3"/>
  <c r="BB136" i="3"/>
  <c r="BB131" i="3"/>
  <c r="AH119" i="3"/>
  <c r="AR117" i="3"/>
  <c r="BB115" i="3"/>
  <c r="BB112" i="3"/>
  <c r="BB107" i="3"/>
  <c r="X108" i="3" s="1"/>
  <c r="BB104" i="3"/>
  <c r="AR105" i="3" s="1"/>
  <c r="X104" i="3"/>
  <c r="X100" i="3"/>
  <c r="X92" i="3"/>
  <c r="X152" i="3"/>
  <c r="BB143" i="3"/>
  <c r="BB140" i="3"/>
  <c r="AH141" i="3" s="1"/>
  <c r="BB119" i="3"/>
  <c r="AR118" i="3"/>
  <c r="L116" i="3"/>
  <c r="L108" i="3"/>
  <c r="AR102" i="3"/>
  <c r="L97" i="3"/>
  <c r="BB96" i="3"/>
  <c r="AR94" i="3"/>
  <c r="L89" i="3"/>
  <c r="L87" i="3"/>
  <c r="L85" i="3"/>
  <c r="L83" i="3"/>
  <c r="L81" i="3"/>
  <c r="L79" i="3"/>
  <c r="L77" i="3"/>
  <c r="L75" i="3"/>
  <c r="L73" i="3"/>
  <c r="L71" i="3"/>
  <c r="L69" i="3"/>
  <c r="L67" i="3"/>
  <c r="L65" i="3"/>
  <c r="L63" i="3"/>
  <c r="L61" i="3"/>
  <c r="L59" i="3"/>
  <c r="X155" i="3"/>
  <c r="AH136" i="3"/>
  <c r="BB114" i="3"/>
  <c r="AR115" i="3" s="1"/>
  <c r="X114" i="3"/>
  <c r="BB109" i="3"/>
  <c r="X110" i="3" s="1"/>
  <c r="BB106" i="3"/>
  <c r="X106" i="3"/>
  <c r="AR103" i="3"/>
  <c r="AH167" i="3"/>
  <c r="L162" i="3"/>
  <c r="L158" i="3"/>
  <c r="AR127" i="3"/>
  <c r="BB125" i="3"/>
  <c r="AH126" i="3" s="1"/>
  <c r="BB120" i="3"/>
  <c r="X120" i="3"/>
  <c r="AR146" i="3"/>
  <c r="AH140" i="3"/>
  <c r="L110" i="3"/>
  <c r="L103" i="3"/>
  <c r="BB102" i="3"/>
  <c r="X103" i="3" s="1"/>
  <c r="AR100" i="3"/>
  <c r="AR119" i="3"/>
  <c r="AH99" i="3"/>
  <c r="X98" i="3"/>
  <c r="BB94" i="3"/>
  <c r="AR95" i="3" s="1"/>
  <c r="AR93" i="3"/>
  <c r="BB86" i="3"/>
  <c r="X87" i="3" s="1"/>
  <c r="BB73" i="3"/>
  <c r="X74" i="3" s="1"/>
  <c r="BB71" i="3"/>
  <c r="AH72" i="3" s="1"/>
  <c r="BB69" i="3"/>
  <c r="AH70" i="3" s="1"/>
  <c r="BB66" i="3"/>
  <c r="AR67" i="3" s="1"/>
  <c r="X66" i="3"/>
  <c r="X63" i="3"/>
  <c r="AH58" i="3"/>
  <c r="AH101" i="3"/>
  <c r="L90" i="3"/>
  <c r="AR84" i="3"/>
  <c r="BB75" i="3"/>
  <c r="AH71" i="3"/>
  <c r="AR65" i="3"/>
  <c r="AH57" i="3"/>
  <c r="AH49" i="3"/>
  <c r="AR62" i="3"/>
  <c r="X142" i="3"/>
  <c r="L119" i="3"/>
  <c r="X99" i="3"/>
  <c r="BB95" i="3"/>
  <c r="AH93" i="3"/>
  <c r="BB88" i="3"/>
  <c r="AH89" i="3" s="1"/>
  <c r="AR78" i="3"/>
  <c r="L74" i="3"/>
  <c r="L72" i="3"/>
  <c r="L70" i="3"/>
  <c r="BB68" i="3"/>
  <c r="X68" i="3"/>
  <c r="BB63" i="3"/>
  <c r="AH64" i="3" s="1"/>
  <c r="BB61" i="3"/>
  <c r="AR58" i="3"/>
  <c r="AH127" i="3"/>
  <c r="BB116" i="3"/>
  <c r="AH117" i="3" s="1"/>
  <c r="AR113" i="3"/>
  <c r="L98" i="3"/>
  <c r="AR86" i="3"/>
  <c r="X81" i="3"/>
  <c r="BB80" i="3"/>
  <c r="AR81" i="3" s="1"/>
  <c r="L62" i="3"/>
  <c r="AR57" i="3"/>
  <c r="L56" i="3"/>
  <c r="L54" i="3"/>
  <c r="L52" i="3"/>
  <c r="L50" i="3"/>
  <c r="L48" i="3"/>
  <c r="L46" i="3"/>
  <c r="L44" i="3"/>
  <c r="L42" i="3"/>
  <c r="L40" i="3"/>
  <c r="L38" i="3"/>
  <c r="L36" i="3"/>
  <c r="L34" i="3"/>
  <c r="L32" i="3"/>
  <c r="L30" i="3"/>
  <c r="L28" i="3"/>
  <c r="L26" i="3"/>
  <c r="L24" i="3"/>
  <c r="L22" i="3"/>
  <c r="L20" i="3"/>
  <c r="L18" i="3"/>
  <c r="L16" i="3"/>
  <c r="L14" i="3"/>
  <c r="BB126" i="3"/>
  <c r="BB108" i="3"/>
  <c r="BB76" i="3"/>
  <c r="X77" i="3" s="1"/>
  <c r="L64" i="3"/>
  <c r="AH63" i="3"/>
  <c r="BB58" i="3"/>
  <c r="X56" i="3"/>
  <c r="BB55" i="3"/>
  <c r="BB53" i="3"/>
  <c r="X54" i="3" s="1"/>
  <c r="BB51" i="3"/>
  <c r="BB49" i="3"/>
  <c r="AH50" i="3" s="1"/>
  <c r="BB47" i="3"/>
  <c r="X48" i="3" s="1"/>
  <c r="X46" i="3"/>
  <c r="BB45" i="3"/>
  <c r="AH46" i="3" s="1"/>
  <c r="X44" i="3"/>
  <c r="BB43" i="3"/>
  <c r="BB41" i="3"/>
  <c r="BB39" i="3"/>
  <c r="X38" i="3"/>
  <c r="BB37" i="3"/>
  <c r="AR38" i="3" s="1"/>
  <c r="BB35" i="3"/>
  <c r="AR36" i="3" s="1"/>
  <c r="BB33" i="3"/>
  <c r="AR34" i="3" s="1"/>
  <c r="X32" i="3"/>
  <c r="BB31" i="3"/>
  <c r="BB29" i="3"/>
  <c r="BB89" i="3"/>
  <c r="X89" i="3"/>
  <c r="AH83" i="3"/>
  <c r="AH79" i="3"/>
  <c r="AR72" i="3"/>
  <c r="AR70" i="3"/>
  <c r="BB65" i="3"/>
  <c r="BB62" i="3"/>
  <c r="AR125" i="3"/>
  <c r="X116" i="3"/>
  <c r="X113" i="3"/>
  <c r="X72" i="3"/>
  <c r="AR66" i="3"/>
  <c r="L66" i="3"/>
  <c r="BB97" i="3"/>
  <c r="AH91" i="3"/>
  <c r="BB84" i="3"/>
  <c r="AH85" i="3" s="1"/>
  <c r="AR80" i="3"/>
  <c r="BB67" i="3"/>
  <c r="BB64" i="3"/>
  <c r="AH65" i="3" s="1"/>
  <c r="BB59" i="3"/>
  <c r="AR60" i="3" s="1"/>
  <c r="AR32" i="3"/>
  <c r="AR23" i="3"/>
  <c r="X19" i="3"/>
  <c r="BB111" i="3"/>
  <c r="AR76" i="3"/>
  <c r="L45" i="3"/>
  <c r="AH44" i="3"/>
  <c r="L37" i="3"/>
  <c r="L29" i="3"/>
  <c r="X26" i="3"/>
  <c r="L25" i="3"/>
  <c r="BB24" i="3"/>
  <c r="L17" i="3"/>
  <c r="BB16" i="3"/>
  <c r="AH17" i="3" s="1"/>
  <c r="AH67" i="3"/>
  <c r="BB56" i="3"/>
  <c r="BB54" i="3"/>
  <c r="AR55" i="3" s="1"/>
  <c r="BB52" i="3"/>
  <c r="BB50" i="3"/>
  <c r="AH51" i="3" s="1"/>
  <c r="BB48" i="3"/>
  <c r="AR49" i="3" s="1"/>
  <c r="BB38" i="3"/>
  <c r="BB30" i="3"/>
  <c r="BB23" i="3"/>
  <c r="X24" i="3" s="1"/>
  <c r="BB15" i="3"/>
  <c r="X83" i="3"/>
  <c r="L58" i="3"/>
  <c r="AR45" i="3"/>
  <c r="X25" i="3"/>
  <c r="AH19" i="3"/>
  <c r="X17" i="3"/>
  <c r="AR101" i="3"/>
  <c r="AH87" i="3"/>
  <c r="X76" i="3"/>
  <c r="BB74" i="3"/>
  <c r="X75" i="3" s="1"/>
  <c r="BB70" i="3"/>
  <c r="AR56" i="3"/>
  <c r="AH41" i="3"/>
  <c r="L39" i="3"/>
  <c r="AH38" i="3"/>
  <c r="L31" i="3"/>
  <c r="AH30" i="3"/>
  <c r="AH26" i="3"/>
  <c r="L23" i="3"/>
  <c r="BB22" i="3"/>
  <c r="AH23" i="3" s="1"/>
  <c r="L15" i="3"/>
  <c r="BB14" i="3"/>
  <c r="AR15" i="3" s="1"/>
  <c r="AR12" i="3"/>
  <c r="L11" i="3"/>
  <c r="L9" i="3"/>
  <c r="X96" i="3"/>
  <c r="AR63" i="3"/>
  <c r="BB46" i="3"/>
  <c r="X45" i="3"/>
  <c r="BB40" i="3"/>
  <c r="AR41" i="3" s="1"/>
  <c r="BB32" i="3"/>
  <c r="X33" i="3" s="1"/>
  <c r="BB21" i="3"/>
  <c r="AR22" i="3" s="1"/>
  <c r="BB13" i="3"/>
  <c r="AH14" i="3" s="1"/>
  <c r="X11" i="3"/>
  <c r="BB10" i="3"/>
  <c r="X9" i="3"/>
  <c r="L96" i="3"/>
  <c r="BB82" i="3"/>
  <c r="AR83" i="3" s="1"/>
  <c r="X79" i="3"/>
  <c r="X57" i="3"/>
  <c r="X55" i="3"/>
  <c r="X53" i="3"/>
  <c r="X51" i="3"/>
  <c r="X49" i="3"/>
  <c r="AR48" i="3"/>
  <c r="AR44" i="3"/>
  <c r="AH25" i="3"/>
  <c r="X23" i="3"/>
  <c r="AR19" i="3"/>
  <c r="X15" i="3"/>
  <c r="AR88" i="3"/>
  <c r="L47" i="3"/>
  <c r="BB42" i="3"/>
  <c r="BB34" i="3"/>
  <c r="BB27" i="3"/>
  <c r="AR28" i="3" s="1"/>
  <c r="BB78" i="3"/>
  <c r="L60" i="3"/>
  <c r="L57" i="3"/>
  <c r="L55" i="3"/>
  <c r="L53" i="3"/>
  <c r="L51" i="3"/>
  <c r="L49" i="3"/>
  <c r="AH145" i="3"/>
  <c r="BB72" i="3"/>
  <c r="AH62" i="3"/>
  <c r="BB60" i="3"/>
  <c r="AH48" i="3"/>
  <c r="AH45" i="3"/>
  <c r="L43" i="3"/>
  <c r="L35" i="3"/>
  <c r="AH34" i="3"/>
  <c r="L27" i="3"/>
  <c r="BB26" i="3"/>
  <c r="AR24" i="3"/>
  <c r="AH22" i="3"/>
  <c r="X20" i="3"/>
  <c r="L19" i="3"/>
  <c r="BB18" i="3"/>
  <c r="L21" i="3"/>
  <c r="BB9" i="3"/>
  <c r="X41" i="3"/>
  <c r="L41" i="3"/>
  <c r="L10" i="3"/>
  <c r="AH9" i="3"/>
  <c r="AH32" i="3"/>
  <c r="AH11" i="3"/>
  <c r="AR46" i="3"/>
  <c r="BB44" i="3"/>
  <c r="AH56" i="3"/>
  <c r="BB28" i="3"/>
  <c r="BB17" i="3"/>
  <c r="L12" i="3"/>
  <c r="L68" i="3"/>
  <c r="BB57" i="3"/>
  <c r="X58" i="3" s="1"/>
  <c r="AR13" i="3"/>
  <c r="BB25" i="3"/>
  <c r="AR26" i="3" s="1"/>
  <c r="AR9" i="3"/>
  <c r="X62" i="3"/>
  <c r="X22" i="3"/>
  <c r="BB20" i="3"/>
  <c r="BB12" i="3"/>
  <c r="X13" i="3" s="1"/>
  <c r="BB11" i="3"/>
  <c r="X12" i="3" s="1"/>
  <c r="AR10" i="3"/>
  <c r="AH12" i="3"/>
  <c r="X10" i="3"/>
  <c r="AH52" i="3"/>
  <c r="L95" i="3"/>
  <c r="L13" i="3"/>
  <c r="BB19" i="3"/>
  <c r="AH13" i="3"/>
  <c r="AR11" i="3"/>
  <c r="X71" i="3"/>
  <c r="BB36" i="3"/>
  <c r="AH37" i="3" s="1"/>
  <c r="AR25" i="3"/>
  <c r="AR17" i="3"/>
  <c r="L33" i="3"/>
  <c r="AH15" i="3"/>
  <c r="AH10" i="3"/>
  <c r="O4" i="4"/>
  <c r="AB367" i="3"/>
  <c r="M4" i="4"/>
  <c r="R9" i="3" s="1"/>
  <c r="AL365" i="3"/>
  <c r="AL361" i="3"/>
  <c r="AL353" i="3"/>
  <c r="L4" i="4"/>
  <c r="F8" i="3" s="1"/>
  <c r="F368" i="3"/>
  <c r="F366" i="3"/>
  <c r="F364" i="3"/>
  <c r="F362" i="3"/>
  <c r="AL368" i="3"/>
  <c r="AV364" i="3"/>
  <c r="AV360" i="3"/>
  <c r="F365" i="3"/>
  <c r="F361" i="3"/>
  <c r="R360" i="3"/>
  <c r="F359" i="3"/>
  <c r="AV358" i="3"/>
  <c r="AL359" i="3" s="1"/>
  <c r="AL356" i="3"/>
  <c r="AV365" i="3"/>
  <c r="R366" i="3" s="1"/>
  <c r="AL362" i="3"/>
  <c r="AV361" i="3"/>
  <c r="F358" i="3"/>
  <c r="AV357" i="3"/>
  <c r="AB358" i="3" s="1"/>
  <c r="AV367" i="3"/>
  <c r="R368" i="3" s="1"/>
  <c r="AB353" i="3"/>
  <c r="AL350" i="3"/>
  <c r="N4" i="4"/>
  <c r="R365" i="3"/>
  <c r="R361" i="3"/>
  <c r="AB360" i="3"/>
  <c r="R358" i="3"/>
  <c r="F357" i="3"/>
  <c r="AV356" i="3"/>
  <c r="AV368" i="3"/>
  <c r="AB368" i="3"/>
  <c r="F356" i="3"/>
  <c r="AV355" i="3"/>
  <c r="AV366" i="3"/>
  <c r="AV362" i="3"/>
  <c r="AL363" i="3" s="1"/>
  <c r="R362" i="3"/>
  <c r="AB359" i="3"/>
  <c r="R357" i="3"/>
  <c r="AB348" i="3"/>
  <c r="AB342" i="3"/>
  <c r="AB366" i="3"/>
  <c r="F355" i="3"/>
  <c r="R353" i="3"/>
  <c r="F352" i="3"/>
  <c r="F351" i="3"/>
  <c r="AV350" i="3"/>
  <c r="R351" i="3" s="1"/>
  <c r="AL346" i="3"/>
  <c r="AL342" i="3"/>
  <c r="AV352" i="3"/>
  <c r="AV351" i="3"/>
  <c r="AB352" i="3" s="1"/>
  <c r="F350" i="3"/>
  <c r="AV347" i="3"/>
  <c r="AL348" i="3" s="1"/>
  <c r="AV343" i="3"/>
  <c r="AV339" i="3"/>
  <c r="AB340" i="3" s="1"/>
  <c r="AV363" i="3"/>
  <c r="AB364" i="3" s="1"/>
  <c r="F348" i="3"/>
  <c r="F344" i="3"/>
  <c r="F340" i="3"/>
  <c r="AL336" i="3"/>
  <c r="AB349" i="3"/>
  <c r="AV344" i="3"/>
  <c r="AV354" i="3"/>
  <c r="AB355" i="3" s="1"/>
  <c r="AB351" i="3"/>
  <c r="AV348" i="3"/>
  <c r="R349" i="3" s="1"/>
  <c r="F345" i="3"/>
  <c r="R363" i="3"/>
  <c r="AB361" i="3"/>
  <c r="AV349" i="3"/>
  <c r="AV342" i="3"/>
  <c r="AL364" i="3"/>
  <c r="F363" i="3"/>
  <c r="F360" i="3"/>
  <c r="F346" i="3"/>
  <c r="AV346" i="3"/>
  <c r="AB347" i="3" s="1"/>
  <c r="F367" i="3"/>
  <c r="F343" i="3"/>
  <c r="R339" i="3"/>
  <c r="AV335" i="3"/>
  <c r="AB332" i="3"/>
  <c r="AB362" i="3"/>
  <c r="AL358" i="3"/>
  <c r="F354" i="3"/>
  <c r="AB341" i="3"/>
  <c r="F336" i="3"/>
  <c r="AB356" i="3"/>
  <c r="R352" i="3"/>
  <c r="F342" i="3"/>
  <c r="F341" i="3"/>
  <c r="AL351" i="3"/>
  <c r="R342" i="3"/>
  <c r="AL341" i="3"/>
  <c r="AB339" i="3"/>
  <c r="AL333" i="3"/>
  <c r="AV329" i="3"/>
  <c r="R328" i="3"/>
  <c r="AV327" i="3"/>
  <c r="R326" i="3"/>
  <c r="AV325" i="3"/>
  <c r="AB365" i="3"/>
  <c r="AB338" i="3"/>
  <c r="AV337" i="3"/>
  <c r="AL338" i="3" s="1"/>
  <c r="AV336" i="3"/>
  <c r="F335" i="3"/>
  <c r="AV334" i="3"/>
  <c r="AB335" i="3" s="1"/>
  <c r="R340" i="3"/>
  <c r="F339" i="3"/>
  <c r="AB328" i="3"/>
  <c r="AB326" i="3"/>
  <c r="AL360" i="3"/>
  <c r="R356" i="3"/>
  <c r="AB350" i="3"/>
  <c r="F347" i="3"/>
  <c r="R346" i="3"/>
  <c r="F338" i="3"/>
  <c r="F337" i="3"/>
  <c r="F333" i="3"/>
  <c r="AV332" i="3"/>
  <c r="R333" i="3" s="1"/>
  <c r="AL330" i="3"/>
  <c r="AL328" i="3"/>
  <c r="AL326" i="3"/>
  <c r="AL324" i="3"/>
  <c r="AB336" i="3"/>
  <c r="F329" i="3"/>
  <c r="F327" i="3"/>
  <c r="R350" i="3"/>
  <c r="F332" i="3"/>
  <c r="AV331" i="3"/>
  <c r="AL332" i="3" s="1"/>
  <c r="R329" i="3"/>
  <c r="AV328" i="3"/>
  <c r="AB329" i="3" s="1"/>
  <c r="AV326" i="3"/>
  <c r="AV324" i="3"/>
  <c r="R325" i="3" s="1"/>
  <c r="R348" i="3"/>
  <c r="F328" i="3"/>
  <c r="AL325" i="3"/>
  <c r="AL352" i="3"/>
  <c r="F334" i="3"/>
  <c r="AV323" i="3"/>
  <c r="R324" i="3" s="1"/>
  <c r="AL321" i="3"/>
  <c r="AL319" i="3"/>
  <c r="R355" i="3"/>
  <c r="F331" i="3"/>
  <c r="F324" i="3"/>
  <c r="F322" i="3"/>
  <c r="F320" i="3"/>
  <c r="AV359" i="3"/>
  <c r="R336" i="3"/>
  <c r="AV321" i="3"/>
  <c r="R322" i="3" s="1"/>
  <c r="R320" i="3"/>
  <c r="AV319" i="3"/>
  <c r="AV317" i="3"/>
  <c r="R341" i="3"/>
  <c r="AB333" i="3"/>
  <c r="AV345" i="3"/>
  <c r="AB346" i="3" s="1"/>
  <c r="AL329" i="3"/>
  <c r="AB320" i="3"/>
  <c r="AB316" i="3"/>
  <c r="AV353" i="3"/>
  <c r="F330" i="3"/>
  <c r="AB325" i="3"/>
  <c r="F349" i="3"/>
  <c r="AV330" i="3"/>
  <c r="AB331" i="3" s="1"/>
  <c r="F353" i="3"/>
  <c r="AV340" i="3"/>
  <c r="AB317" i="3"/>
  <c r="R321" i="3"/>
  <c r="AL320" i="3"/>
  <c r="AV315" i="3"/>
  <c r="AL316" i="3" s="1"/>
  <c r="AL313" i="3"/>
  <c r="AV312" i="3"/>
  <c r="AV308" i="3"/>
  <c r="R309" i="3" s="1"/>
  <c r="AV304" i="3"/>
  <c r="AL305" i="3" s="1"/>
  <c r="AL301" i="3"/>
  <c r="AV333" i="3"/>
  <c r="F319" i="3"/>
  <c r="AB314" i="3"/>
  <c r="F313" i="3"/>
  <c r="F309" i="3"/>
  <c r="F305" i="3"/>
  <c r="AV322" i="3"/>
  <c r="R323" i="3" s="1"/>
  <c r="R317" i="3"/>
  <c r="AV316" i="3"/>
  <c r="AL317" i="3" s="1"/>
  <c r="F315" i="3"/>
  <c r="R312" i="3"/>
  <c r="AL310" i="3"/>
  <c r="R308" i="3"/>
  <c r="AL302" i="3"/>
  <c r="AV300" i="3"/>
  <c r="R301" i="3" s="1"/>
  <c r="AV298" i="3"/>
  <c r="R299" i="3" s="1"/>
  <c r="R297" i="3"/>
  <c r="AV296" i="3"/>
  <c r="R295" i="3"/>
  <c r="AV294" i="3"/>
  <c r="AV292" i="3"/>
  <c r="R291" i="3"/>
  <c r="AV290" i="3"/>
  <c r="AV288" i="3"/>
  <c r="AL289" i="3" s="1"/>
  <c r="AV286" i="3"/>
  <c r="AL287" i="3" s="1"/>
  <c r="R285" i="3"/>
  <c r="AV284" i="3"/>
  <c r="AV282" i="3"/>
  <c r="R337" i="3"/>
  <c r="F321" i="3"/>
  <c r="F316" i="3"/>
  <c r="AL322" i="3"/>
  <c r="AV313" i="3"/>
  <c r="R314" i="3" s="1"/>
  <c r="R313" i="3"/>
  <c r="AV309" i="3"/>
  <c r="AV305" i="3"/>
  <c r="AL306" i="3" s="1"/>
  <c r="R305" i="3"/>
  <c r="AV301" i="3"/>
  <c r="R302" i="3" s="1"/>
  <c r="AB299" i="3"/>
  <c r="AB297" i="3"/>
  <c r="AB293" i="3"/>
  <c r="AB291" i="3"/>
  <c r="AB287" i="3"/>
  <c r="AB285" i="3"/>
  <c r="AV341" i="3"/>
  <c r="F325" i="3"/>
  <c r="F317" i="3"/>
  <c r="AV338" i="3"/>
  <c r="AL339" i="3" s="1"/>
  <c r="AB321" i="3"/>
  <c r="R319" i="3"/>
  <c r="AV318" i="3"/>
  <c r="AB313" i="3"/>
  <c r="AL312" i="3"/>
  <c r="R310" i="3"/>
  <c r="AL314" i="3"/>
  <c r="F291" i="3"/>
  <c r="F287" i="3"/>
  <c r="F304" i="3"/>
  <c r="F303" i="3"/>
  <c r="F295" i="3"/>
  <c r="AL292" i="3"/>
  <c r="AV291" i="3"/>
  <c r="R292" i="3" s="1"/>
  <c r="AB308" i="3"/>
  <c r="F302" i="3"/>
  <c r="AV299" i="3"/>
  <c r="AL300" i="3" s="1"/>
  <c r="AV297" i="3"/>
  <c r="AB298" i="3" s="1"/>
  <c r="AB294" i="3"/>
  <c r="R338" i="3"/>
  <c r="AL323" i="3"/>
  <c r="AB312" i="3"/>
  <c r="AV310" i="3"/>
  <c r="F308" i="3"/>
  <c r="F307" i="3"/>
  <c r="F284" i="3"/>
  <c r="AV283" i="3"/>
  <c r="AB300" i="3"/>
  <c r="AB296" i="3"/>
  <c r="AV295" i="3"/>
  <c r="R296" i="3" s="1"/>
  <c r="R288" i="3"/>
  <c r="F326" i="3"/>
  <c r="F306" i="3"/>
  <c r="F300" i="3"/>
  <c r="F298" i="3"/>
  <c r="F293" i="3"/>
  <c r="F323" i="3"/>
  <c r="AV320" i="3"/>
  <c r="AV311" i="3"/>
  <c r="AV303" i="3"/>
  <c r="AV302" i="3"/>
  <c r="AB302" i="3"/>
  <c r="F301" i="3"/>
  <c r="F299" i="3"/>
  <c r="F297" i="3"/>
  <c r="F296" i="3"/>
  <c r="AL294" i="3"/>
  <c r="AV293" i="3"/>
  <c r="AL290" i="3"/>
  <c r="AV289" i="3"/>
  <c r="R290" i="3" s="1"/>
  <c r="F310" i="3"/>
  <c r="AL304" i="3"/>
  <c r="AL299" i="3"/>
  <c r="AB292" i="3"/>
  <c r="R284" i="3"/>
  <c r="AL275" i="3"/>
  <c r="AL273" i="3"/>
  <c r="AL259" i="3"/>
  <c r="AL257" i="3"/>
  <c r="AB288" i="3"/>
  <c r="F288" i="3"/>
  <c r="AV285" i="3"/>
  <c r="AB286" i="3" s="1"/>
  <c r="AB279" i="3"/>
  <c r="F278" i="3"/>
  <c r="F276" i="3"/>
  <c r="F274" i="3"/>
  <c r="F272" i="3"/>
  <c r="F270" i="3"/>
  <c r="AL308" i="3"/>
  <c r="F283" i="3"/>
  <c r="AV277" i="3"/>
  <c r="AV275" i="3"/>
  <c r="R276" i="3" s="1"/>
  <c r="AV273" i="3"/>
  <c r="R274" i="3" s="1"/>
  <c r="AV271" i="3"/>
  <c r="R272" i="3" s="1"/>
  <c r="AV269" i="3"/>
  <c r="AB270" i="3" s="1"/>
  <c r="R268" i="3"/>
  <c r="AV267" i="3"/>
  <c r="R266" i="3"/>
  <c r="AV265" i="3"/>
  <c r="AB266" i="3" s="1"/>
  <c r="AV263" i="3"/>
  <c r="AB319" i="3"/>
  <c r="R294" i="3"/>
  <c r="AL291" i="3"/>
  <c r="R300" i="3"/>
  <c r="AB282" i="3"/>
  <c r="AB278" i="3"/>
  <c r="AB276" i="3"/>
  <c r="AB272" i="3"/>
  <c r="AB268" i="3"/>
  <c r="AB258" i="3"/>
  <c r="AV306" i="3"/>
  <c r="F294" i="3"/>
  <c r="F286" i="3"/>
  <c r="AB284" i="3"/>
  <c r="F318" i="3"/>
  <c r="AV314" i="3"/>
  <c r="R315" i="3" s="1"/>
  <c r="F311" i="3"/>
  <c r="AB305" i="3"/>
  <c r="AL297" i="3"/>
  <c r="F285" i="3"/>
  <c r="F281" i="3"/>
  <c r="AV280" i="3"/>
  <c r="AB281" i="3" s="1"/>
  <c r="AL276" i="3"/>
  <c r="AL274" i="3"/>
  <c r="AL272" i="3"/>
  <c r="AL270" i="3"/>
  <c r="AL268" i="3"/>
  <c r="AL258" i="3"/>
  <c r="AL256" i="3"/>
  <c r="AB309" i="3"/>
  <c r="F289" i="3"/>
  <c r="AV281" i="3"/>
  <c r="AL282" i="3" s="1"/>
  <c r="F280" i="3"/>
  <c r="AV279" i="3"/>
  <c r="AL280" i="3" s="1"/>
  <c r="F277" i="3"/>
  <c r="F275" i="3"/>
  <c r="F273" i="3"/>
  <c r="F271" i="3"/>
  <c r="F269" i="3"/>
  <c r="F267" i="3"/>
  <c r="F265" i="3"/>
  <c r="F263" i="3"/>
  <c r="F314" i="3"/>
  <c r="AV307" i="3"/>
  <c r="AB306" i="3"/>
  <c r="AL285" i="3"/>
  <c r="R280" i="3"/>
  <c r="AV268" i="3"/>
  <c r="AB269" i="3" s="1"/>
  <c r="AV264" i="3"/>
  <c r="AB265" i="3" s="1"/>
  <c r="AV260" i="3"/>
  <c r="AL261" i="3" s="1"/>
  <c r="AL255" i="3"/>
  <c r="F254" i="3"/>
  <c r="F252" i="3"/>
  <c r="F250" i="3"/>
  <c r="F248" i="3"/>
  <c r="F246" i="3"/>
  <c r="F244" i="3"/>
  <c r="F242" i="3"/>
  <c r="F240" i="3"/>
  <c r="F238" i="3"/>
  <c r="AL284" i="3"/>
  <c r="R282" i="3"/>
  <c r="F257" i="3"/>
  <c r="AV256" i="3"/>
  <c r="R254" i="3"/>
  <c r="AV253" i="3"/>
  <c r="AV251" i="3"/>
  <c r="AL252" i="3" s="1"/>
  <c r="R250" i="3"/>
  <c r="AV249" i="3"/>
  <c r="R248" i="3"/>
  <c r="AV247" i="3"/>
  <c r="AV245" i="3"/>
  <c r="R246" i="3" s="1"/>
  <c r="R244" i="3"/>
  <c r="AV243" i="3"/>
  <c r="AV241" i="3"/>
  <c r="AB242" i="3" s="1"/>
  <c r="AV239" i="3"/>
  <c r="R240" i="3" s="1"/>
  <c r="AV237" i="3"/>
  <c r="AL238" i="3" s="1"/>
  <c r="F282" i="3"/>
  <c r="AB263" i="3"/>
  <c r="F261" i="3"/>
  <c r="AV257" i="3"/>
  <c r="R257" i="3"/>
  <c r="F256" i="3"/>
  <c r="AV255" i="3"/>
  <c r="AB254" i="3"/>
  <c r="AB252" i="3"/>
  <c r="AB250" i="3"/>
  <c r="F266" i="3"/>
  <c r="F262" i="3"/>
  <c r="F258" i="3"/>
  <c r="F290" i="3"/>
  <c r="AV259" i="3"/>
  <c r="AB260" i="3" s="1"/>
  <c r="R256" i="3"/>
  <c r="AL254" i="3"/>
  <c r="AL250" i="3"/>
  <c r="AL246" i="3"/>
  <c r="AL244" i="3"/>
  <c r="AL242" i="3"/>
  <c r="AL240" i="3"/>
  <c r="AL234" i="3"/>
  <c r="AB301" i="3"/>
  <c r="R298" i="3"/>
  <c r="AL286" i="3"/>
  <c r="F279" i="3"/>
  <c r="AV266" i="3"/>
  <c r="AB267" i="3" s="1"/>
  <c r="AV262" i="3"/>
  <c r="R263" i="3" s="1"/>
  <c r="R261" i="3"/>
  <c r="AB257" i="3"/>
  <c r="F255" i="3"/>
  <c r="F253" i="3"/>
  <c r="F251" i="3"/>
  <c r="F249" i="3"/>
  <c r="F247" i="3"/>
  <c r="F245" i="3"/>
  <c r="F243" i="3"/>
  <c r="F241" i="3"/>
  <c r="F239" i="3"/>
  <c r="F237" i="3"/>
  <c r="F235" i="3"/>
  <c r="F233" i="3"/>
  <c r="F231" i="3"/>
  <c r="F312" i="3"/>
  <c r="R306" i="3"/>
  <c r="F260" i="3"/>
  <c r="AV254" i="3"/>
  <c r="AB255" i="3" s="1"/>
  <c r="AV252" i="3"/>
  <c r="R253" i="3" s="1"/>
  <c r="AV250" i="3"/>
  <c r="R251" i="3" s="1"/>
  <c r="R249" i="3"/>
  <c r="AV248" i="3"/>
  <c r="R247" i="3"/>
  <c r="AV246" i="3"/>
  <c r="AV244" i="3"/>
  <c r="AV242" i="3"/>
  <c r="R241" i="3"/>
  <c r="AV240" i="3"/>
  <c r="AB241" i="3" s="1"/>
  <c r="AV238" i="3"/>
  <c r="R237" i="3"/>
  <c r="AV236" i="3"/>
  <c r="AV234" i="3"/>
  <c r="F292" i="3"/>
  <c r="AV287" i="3"/>
  <c r="AL288" i="3" s="1"/>
  <c r="AV276" i="3"/>
  <c r="R277" i="3" s="1"/>
  <c r="AV274" i="3"/>
  <c r="R275" i="3" s="1"/>
  <c r="AV272" i="3"/>
  <c r="R273" i="3" s="1"/>
  <c r="AV258" i="3"/>
  <c r="AB259" i="3" s="1"/>
  <c r="R258" i="3"/>
  <c r="AB244" i="3"/>
  <c r="AV270" i="3"/>
  <c r="AV261" i="3"/>
  <c r="AL253" i="3"/>
  <c r="AL251" i="3"/>
  <c r="AL249" i="3"/>
  <c r="AB234" i="3"/>
  <c r="AB229" i="3"/>
  <c r="AV227" i="3"/>
  <c r="AL228" i="3" s="1"/>
  <c r="AV225" i="3"/>
  <c r="R224" i="3"/>
  <c r="AV223" i="3"/>
  <c r="AB224" i="3" s="1"/>
  <c r="R222" i="3"/>
  <c r="AV221" i="3"/>
  <c r="AV219" i="3"/>
  <c r="AL220" i="3" s="1"/>
  <c r="AV217" i="3"/>
  <c r="AV215" i="3"/>
  <c r="R216" i="3" s="1"/>
  <c r="R214" i="3"/>
  <c r="AV213" i="3"/>
  <c r="AL214" i="3" s="1"/>
  <c r="R212" i="3"/>
  <c r="AV211" i="3"/>
  <c r="AL212" i="3" s="1"/>
  <c r="R210" i="3"/>
  <c r="AV209" i="3"/>
  <c r="AB246" i="3"/>
  <c r="AB253" i="3"/>
  <c r="AB249" i="3"/>
  <c r="AV231" i="3"/>
  <c r="AL232" i="3" s="1"/>
  <c r="AB228" i="3"/>
  <c r="AB222" i="3"/>
  <c r="AB220" i="3"/>
  <c r="AB275" i="3"/>
  <c r="AB261" i="3"/>
  <c r="R260" i="3"/>
  <c r="F259" i="3"/>
  <c r="AL241" i="3"/>
  <c r="AL237" i="3"/>
  <c r="F232" i="3"/>
  <c r="AB256" i="3"/>
  <c r="AV233" i="3"/>
  <c r="AL231" i="3"/>
  <c r="AL224" i="3"/>
  <c r="AL219" i="3"/>
  <c r="AV229" i="3"/>
  <c r="R230" i="3" s="1"/>
  <c r="F224" i="3"/>
  <c r="F221" i="3"/>
  <c r="AB215" i="3"/>
  <c r="F212" i="3"/>
  <c r="AL209" i="3"/>
  <c r="F207" i="3"/>
  <c r="F205" i="3"/>
  <c r="F203" i="3"/>
  <c r="F201" i="3"/>
  <c r="R232" i="3"/>
  <c r="F229" i="3"/>
  <c r="AV222" i="3"/>
  <c r="AL216" i="3"/>
  <c r="AB214" i="3"/>
  <c r="F211" i="3"/>
  <c r="AV210" i="3"/>
  <c r="R207" i="3"/>
  <c r="AV206" i="3"/>
  <c r="AV204" i="3"/>
  <c r="AV202" i="3"/>
  <c r="AV200" i="3"/>
  <c r="AB201" i="3" s="1"/>
  <c r="R199" i="3"/>
  <c r="AV198" i="3"/>
  <c r="AL199" i="3" s="1"/>
  <c r="AV196" i="3"/>
  <c r="R197" i="3" s="1"/>
  <c r="R195" i="3"/>
  <c r="AV194" i="3"/>
  <c r="AV192" i="3"/>
  <c r="R191" i="3"/>
  <c r="AV190" i="3"/>
  <c r="AB191" i="3" s="1"/>
  <c r="R189" i="3"/>
  <c r="AV188" i="3"/>
  <c r="AV186" i="3"/>
  <c r="AL187" i="3" s="1"/>
  <c r="AV184" i="3"/>
  <c r="R185" i="3" s="1"/>
  <c r="R183" i="3"/>
  <c r="AV182" i="3"/>
  <c r="R181" i="3"/>
  <c r="AV180" i="3"/>
  <c r="AL181" i="3" s="1"/>
  <c r="AV178" i="3"/>
  <c r="AL239" i="3"/>
  <c r="AB237" i="3"/>
  <c r="AV230" i="3"/>
  <c r="AB231" i="3" s="1"/>
  <c r="AL218" i="3"/>
  <c r="AV278" i="3"/>
  <c r="R279" i="3" s="1"/>
  <c r="F226" i="3"/>
  <c r="AB225" i="3"/>
  <c r="F223" i="3"/>
  <c r="F218" i="3"/>
  <c r="R211" i="3"/>
  <c r="F210" i="3"/>
  <c r="AB207" i="3"/>
  <c r="AB199" i="3"/>
  <c r="AB197" i="3"/>
  <c r="AB195" i="3"/>
  <c r="AB189" i="3"/>
  <c r="AB310" i="3"/>
  <c r="F234" i="3"/>
  <c r="F230" i="3"/>
  <c r="AV224" i="3"/>
  <c r="R221" i="3"/>
  <c r="F217" i="3"/>
  <c r="AV216" i="3"/>
  <c r="AB212" i="3"/>
  <c r="F209" i="3"/>
  <c r="AV208" i="3"/>
  <c r="F264" i="3"/>
  <c r="AV235" i="3"/>
  <c r="AB236" i="3" s="1"/>
  <c r="AV232" i="3"/>
  <c r="AL233" i="3" s="1"/>
  <c r="AL207" i="3"/>
  <c r="AL203" i="3"/>
  <c r="AL201" i="3"/>
  <c r="AL197" i="3"/>
  <c r="AL195" i="3"/>
  <c r="AL191" i="3"/>
  <c r="AL189" i="3"/>
  <c r="AL185" i="3"/>
  <c r="AL183" i="3"/>
  <c r="F268" i="3"/>
  <c r="AB238" i="3"/>
  <c r="AL235" i="3"/>
  <c r="AL230" i="3"/>
  <c r="AL225" i="3"/>
  <c r="AL222" i="3"/>
  <c r="F227" i="3"/>
  <c r="F222" i="3"/>
  <c r="F219" i="3"/>
  <c r="F197" i="3"/>
  <c r="AV187" i="3"/>
  <c r="R184" i="3"/>
  <c r="AV179" i="3"/>
  <c r="AV177" i="3"/>
  <c r="AV175" i="3"/>
  <c r="AB176" i="3" s="1"/>
  <c r="R174" i="3"/>
  <c r="AV173" i="3"/>
  <c r="AV171" i="3"/>
  <c r="R172" i="3" s="1"/>
  <c r="AV169" i="3"/>
  <c r="R170" i="3" s="1"/>
  <c r="AV167" i="3"/>
  <c r="F220" i="3"/>
  <c r="F214" i="3"/>
  <c r="AL211" i="3"/>
  <c r="AB202" i="3"/>
  <c r="AB185" i="3"/>
  <c r="F236" i="3"/>
  <c r="AV218" i="3"/>
  <c r="R219" i="3" s="1"/>
  <c r="AB216" i="3"/>
  <c r="F213" i="3"/>
  <c r="AL210" i="3"/>
  <c r="AL196" i="3"/>
  <c r="R196" i="3"/>
  <c r="AL194" i="3"/>
  <c r="F188" i="3"/>
  <c r="R229" i="3"/>
  <c r="F228" i="3"/>
  <c r="AB211" i="3"/>
  <c r="F208" i="3"/>
  <c r="F204" i="3"/>
  <c r="F200" i="3"/>
  <c r="AB187" i="3"/>
  <c r="AL180" i="3"/>
  <c r="AL176" i="3"/>
  <c r="AL174" i="3"/>
  <c r="AL172" i="3"/>
  <c r="AL164" i="3"/>
  <c r="AV226" i="3"/>
  <c r="AV214" i="3"/>
  <c r="AL215" i="3" s="1"/>
  <c r="AB210" i="3"/>
  <c r="AV205" i="3"/>
  <c r="AL206" i="3" s="1"/>
  <c r="AV201" i="3"/>
  <c r="R202" i="3" s="1"/>
  <c r="F185" i="3"/>
  <c r="AB184" i="3"/>
  <c r="F182" i="3"/>
  <c r="F177" i="3"/>
  <c r="R286" i="3"/>
  <c r="AV220" i="3"/>
  <c r="AL221" i="3" s="1"/>
  <c r="AV195" i="3"/>
  <c r="AV193" i="3"/>
  <c r="AB194" i="3" s="1"/>
  <c r="AV191" i="3"/>
  <c r="AL192" i="3" s="1"/>
  <c r="AV189" i="3"/>
  <c r="AV183" i="3"/>
  <c r="R180" i="3"/>
  <c r="R177" i="3"/>
  <c r="AV176" i="3"/>
  <c r="AV174" i="3"/>
  <c r="R175" i="3" s="1"/>
  <c r="R173" i="3"/>
  <c r="AV172" i="3"/>
  <c r="R171" i="3"/>
  <c r="AV170" i="3"/>
  <c r="AV168" i="3"/>
  <c r="AB169" i="3" s="1"/>
  <c r="AV166" i="3"/>
  <c r="R167" i="3" s="1"/>
  <c r="AV164" i="3"/>
  <c r="R165" i="3" s="1"/>
  <c r="AV228" i="3"/>
  <c r="AL229" i="3" s="1"/>
  <c r="R225" i="3"/>
  <c r="F199" i="3"/>
  <c r="F196" i="3"/>
  <c r="F194" i="3"/>
  <c r="F192" i="3"/>
  <c r="F190" i="3"/>
  <c r="R234" i="3"/>
  <c r="F225" i="3"/>
  <c r="F216" i="3"/>
  <c r="R209" i="3"/>
  <c r="F206" i="3"/>
  <c r="F202" i="3"/>
  <c r="AB219" i="3"/>
  <c r="F180" i="3"/>
  <c r="F170" i="3"/>
  <c r="AV165" i="3"/>
  <c r="AL166" i="3" s="1"/>
  <c r="F162" i="3"/>
  <c r="F160" i="3"/>
  <c r="F158" i="3"/>
  <c r="F156" i="3"/>
  <c r="F154" i="3"/>
  <c r="F152" i="3"/>
  <c r="F150" i="3"/>
  <c r="F148" i="3"/>
  <c r="F146" i="3"/>
  <c r="F144" i="3"/>
  <c r="F142" i="3"/>
  <c r="F140" i="3"/>
  <c r="F138" i="3"/>
  <c r="F136" i="3"/>
  <c r="F134" i="3"/>
  <c r="F132" i="3"/>
  <c r="F130" i="3"/>
  <c r="F128" i="3"/>
  <c r="F126" i="3"/>
  <c r="F124" i="3"/>
  <c r="F122" i="3"/>
  <c r="F198" i="3"/>
  <c r="AL184" i="3"/>
  <c r="F184" i="3"/>
  <c r="AB177" i="3"/>
  <c r="F175" i="3"/>
  <c r="F183" i="3"/>
  <c r="F181" i="3"/>
  <c r="F179" i="3"/>
  <c r="AL175" i="3"/>
  <c r="AB174" i="3"/>
  <c r="AL167" i="3"/>
  <c r="AB164" i="3"/>
  <c r="F193" i="3"/>
  <c r="AB181" i="3"/>
  <c r="F172" i="3"/>
  <c r="AB162" i="3"/>
  <c r="AB160" i="3"/>
  <c r="AB158" i="3"/>
  <c r="AB156" i="3"/>
  <c r="AV199" i="3"/>
  <c r="AB200" i="3" s="1"/>
  <c r="F189" i="3"/>
  <c r="F186" i="3"/>
  <c r="AB180" i="3"/>
  <c r="F169" i="3"/>
  <c r="F167" i="3"/>
  <c r="AB165" i="3"/>
  <c r="F215" i="3"/>
  <c r="AV203" i="3"/>
  <c r="AV185" i="3"/>
  <c r="AL186" i="3" s="1"/>
  <c r="R182" i="3"/>
  <c r="AL177" i="3"/>
  <c r="F195" i="3"/>
  <c r="F191" i="3"/>
  <c r="AB175" i="3"/>
  <c r="F168" i="3"/>
  <c r="AV212" i="3"/>
  <c r="AL213" i="3" s="1"/>
  <c r="AV207" i="3"/>
  <c r="AL173" i="3"/>
  <c r="F171" i="3"/>
  <c r="F166" i="3"/>
  <c r="AV161" i="3"/>
  <c r="AV159" i="3"/>
  <c r="AL160" i="3" s="1"/>
  <c r="AV157" i="3"/>
  <c r="R155" i="3"/>
  <c r="AV150" i="3"/>
  <c r="AB148" i="3"/>
  <c r="AV142" i="3"/>
  <c r="AV139" i="3"/>
  <c r="AV135" i="3"/>
  <c r="AL136" i="3" s="1"/>
  <c r="AV131" i="3"/>
  <c r="R132" i="3" s="1"/>
  <c r="AV127" i="3"/>
  <c r="AV123" i="3"/>
  <c r="AL124" i="3" s="1"/>
  <c r="AV181" i="3"/>
  <c r="AB182" i="3" s="1"/>
  <c r="AB167" i="3"/>
  <c r="AB159" i="3"/>
  <c r="AL149" i="3"/>
  <c r="R139" i="3"/>
  <c r="AB134" i="3"/>
  <c r="AB130" i="3"/>
  <c r="AB173" i="3"/>
  <c r="F165" i="3"/>
  <c r="F161" i="3"/>
  <c r="F159" i="3"/>
  <c r="F157" i="3"/>
  <c r="AV155" i="3"/>
  <c r="AB153" i="3"/>
  <c r="R152" i="3"/>
  <c r="F151" i="3"/>
  <c r="AV162" i="3"/>
  <c r="R163" i="3" s="1"/>
  <c r="AV152" i="3"/>
  <c r="R153" i="3" s="1"/>
  <c r="AB186" i="3"/>
  <c r="F174" i="3"/>
  <c r="AL169" i="3"/>
  <c r="AB168" i="3"/>
  <c r="F164" i="3"/>
  <c r="AL151" i="3"/>
  <c r="AL143" i="3"/>
  <c r="F141" i="3"/>
  <c r="F137" i="3"/>
  <c r="F133" i="3"/>
  <c r="F173" i="3"/>
  <c r="R162" i="3"/>
  <c r="R204" i="3"/>
  <c r="AV197" i="3"/>
  <c r="AL198" i="3" s="1"/>
  <c r="R215" i="3"/>
  <c r="AL182" i="3"/>
  <c r="R164" i="3"/>
  <c r="AL156" i="3"/>
  <c r="AL153" i="3"/>
  <c r="F153" i="3"/>
  <c r="R150" i="3"/>
  <c r="AV141" i="3"/>
  <c r="AB124" i="3"/>
  <c r="R149" i="3"/>
  <c r="R138" i="3"/>
  <c r="AV136" i="3"/>
  <c r="AL137" i="3" s="1"/>
  <c r="F135" i="3"/>
  <c r="AL133" i="3"/>
  <c r="R133" i="3"/>
  <c r="R123" i="3"/>
  <c r="AB122" i="3"/>
  <c r="AL155" i="3"/>
  <c r="F155" i="3"/>
  <c r="AB141" i="3"/>
  <c r="AL134" i="3"/>
  <c r="R130" i="3"/>
  <c r="F127" i="3"/>
  <c r="AB115" i="3"/>
  <c r="AB105" i="3"/>
  <c r="AB103" i="3"/>
  <c r="AB99" i="3"/>
  <c r="AB93" i="3"/>
  <c r="F163" i="3"/>
  <c r="AL161" i="3"/>
  <c r="AV148" i="3"/>
  <c r="AV146" i="3"/>
  <c r="AB147" i="3" s="1"/>
  <c r="R145" i="3"/>
  <c r="AB144" i="3"/>
  <c r="R143" i="3"/>
  <c r="AL139" i="3"/>
  <c r="AV137" i="3"/>
  <c r="AB138" i="3" s="1"/>
  <c r="AL128" i="3"/>
  <c r="AV120" i="3"/>
  <c r="AL121" i="3" s="1"/>
  <c r="F120" i="3"/>
  <c r="R160" i="3"/>
  <c r="R158" i="3"/>
  <c r="AB155" i="3"/>
  <c r="AL147" i="3"/>
  <c r="AL145" i="3"/>
  <c r="AV144" i="3"/>
  <c r="AB142" i="3"/>
  <c r="R134" i="3"/>
  <c r="AV132" i="3"/>
  <c r="R128" i="3"/>
  <c r="AV125" i="3"/>
  <c r="AB126" i="3" s="1"/>
  <c r="F121" i="3"/>
  <c r="F119" i="3"/>
  <c r="AV118" i="3"/>
  <c r="AL119" i="3" s="1"/>
  <c r="AL117" i="3"/>
  <c r="AL115" i="3"/>
  <c r="AL111" i="3"/>
  <c r="AL105" i="3"/>
  <c r="AV163" i="3"/>
  <c r="AB151" i="3"/>
  <c r="AB150" i="3"/>
  <c r="AL140" i="3"/>
  <c r="AV130" i="3"/>
  <c r="AL122" i="3"/>
  <c r="R120" i="3"/>
  <c r="F116" i="3"/>
  <c r="F114" i="3"/>
  <c r="F112" i="3"/>
  <c r="F110" i="3"/>
  <c r="F108" i="3"/>
  <c r="F106" i="3"/>
  <c r="F104" i="3"/>
  <c r="F187" i="3"/>
  <c r="F178" i="3"/>
  <c r="F176" i="3"/>
  <c r="F149" i="3"/>
  <c r="F147" i="3"/>
  <c r="F145" i="3"/>
  <c r="AB139" i="3"/>
  <c r="AB133" i="3"/>
  <c r="F131" i="3"/>
  <c r="R124" i="3"/>
  <c r="R161" i="3"/>
  <c r="R159" i="3"/>
  <c r="AV153" i="3"/>
  <c r="AB154" i="3" s="1"/>
  <c r="AB149" i="3"/>
  <c r="AV147" i="3"/>
  <c r="AL148" i="3" s="1"/>
  <c r="AB145" i="3"/>
  <c r="F143" i="3"/>
  <c r="AV134" i="3"/>
  <c r="AB128" i="3"/>
  <c r="AV124" i="3"/>
  <c r="AV122" i="3"/>
  <c r="R186" i="3"/>
  <c r="AB183" i="3"/>
  <c r="AB172" i="3"/>
  <c r="AL162" i="3"/>
  <c r="R156" i="3"/>
  <c r="AV149" i="3"/>
  <c r="AL150" i="3" s="1"/>
  <c r="AB196" i="3"/>
  <c r="AV156" i="3"/>
  <c r="AB157" i="3" s="1"/>
  <c r="AV145" i="3"/>
  <c r="AB146" i="3" s="1"/>
  <c r="AV143" i="3"/>
  <c r="R144" i="3" s="1"/>
  <c r="AB143" i="3"/>
  <c r="R142" i="3"/>
  <c r="AL138" i="3"/>
  <c r="R151" i="3"/>
  <c r="AV138" i="3"/>
  <c r="F123" i="3"/>
  <c r="R122" i="3"/>
  <c r="R99" i="3"/>
  <c r="R91" i="3"/>
  <c r="AL88" i="3"/>
  <c r="AL86" i="3"/>
  <c r="AL80" i="3"/>
  <c r="AL70" i="3"/>
  <c r="AL165" i="3"/>
  <c r="AV160" i="3"/>
  <c r="AB161" i="3" s="1"/>
  <c r="AL141" i="3"/>
  <c r="AB127" i="3"/>
  <c r="R119" i="3"/>
  <c r="AV117" i="3"/>
  <c r="F113" i="3"/>
  <c r="AB112" i="3"/>
  <c r="F105" i="3"/>
  <c r="AL103" i="3"/>
  <c r="R98" i="3"/>
  <c r="F97" i="3"/>
  <c r="AV96" i="3"/>
  <c r="AB92" i="3"/>
  <c r="F89" i="3"/>
  <c r="F87" i="3"/>
  <c r="F85" i="3"/>
  <c r="F83" i="3"/>
  <c r="F81" i="3"/>
  <c r="F79" i="3"/>
  <c r="F77" i="3"/>
  <c r="AL144" i="3"/>
  <c r="R137" i="3"/>
  <c r="R116" i="3"/>
  <c r="AV114" i="3"/>
  <c r="AV111" i="3"/>
  <c r="R112" i="3" s="1"/>
  <c r="R111" i="3"/>
  <c r="AV106" i="3"/>
  <c r="R107" i="3" s="1"/>
  <c r="F96" i="3"/>
  <c r="AV95" i="3"/>
  <c r="R96" i="3" s="1"/>
  <c r="AV88" i="3"/>
  <c r="R87" i="3"/>
  <c r="AV86" i="3"/>
  <c r="AV84" i="3"/>
  <c r="R83" i="3"/>
  <c r="AV82" i="3"/>
  <c r="AV80" i="3"/>
  <c r="AB81" i="3" s="1"/>
  <c r="AV78" i="3"/>
  <c r="AB79" i="3" s="1"/>
  <c r="AL120" i="3"/>
  <c r="R97" i="3"/>
  <c r="R89" i="3"/>
  <c r="F129" i="3"/>
  <c r="R126" i="3"/>
  <c r="F115" i="3"/>
  <c r="AB114" i="3"/>
  <c r="F107" i="3"/>
  <c r="AV103" i="3"/>
  <c r="AB104" i="3" s="1"/>
  <c r="F103" i="3"/>
  <c r="AV102" i="3"/>
  <c r="AL100" i="3"/>
  <c r="AB98" i="3"/>
  <c r="F95" i="3"/>
  <c r="AV94" i="3"/>
  <c r="AB90" i="3"/>
  <c r="AB83" i="3"/>
  <c r="AB71" i="3"/>
  <c r="AB69" i="3"/>
  <c r="AB63" i="3"/>
  <c r="AL142" i="3"/>
  <c r="F118" i="3"/>
  <c r="AV116" i="3"/>
  <c r="AB117" i="3" s="1"/>
  <c r="AV113" i="3"/>
  <c r="R110" i="3"/>
  <c r="AV108" i="3"/>
  <c r="AV105" i="3"/>
  <c r="AL106" i="3" s="1"/>
  <c r="R105" i="3"/>
  <c r="F102" i="3"/>
  <c r="AV101" i="3"/>
  <c r="AL102" i="3" s="1"/>
  <c r="AL99" i="3"/>
  <c r="F94" i="3"/>
  <c r="AV93" i="3"/>
  <c r="AL94" i="3" s="1"/>
  <c r="AV158" i="3"/>
  <c r="AL159" i="3" s="1"/>
  <c r="AV128" i="3"/>
  <c r="AB129" i="3" s="1"/>
  <c r="F117" i="3"/>
  <c r="AB116" i="3"/>
  <c r="F109" i="3"/>
  <c r="AB108" i="3"/>
  <c r="F101" i="3"/>
  <c r="AV100" i="3"/>
  <c r="AL101" i="3" s="1"/>
  <c r="R94" i="3"/>
  <c r="F93" i="3"/>
  <c r="AV92" i="3"/>
  <c r="AL93" i="3" s="1"/>
  <c r="AL90" i="3"/>
  <c r="F88" i="3"/>
  <c r="F86" i="3"/>
  <c r="F84" i="3"/>
  <c r="F82" i="3"/>
  <c r="F80" i="3"/>
  <c r="F78" i="3"/>
  <c r="F76" i="3"/>
  <c r="F74" i="3"/>
  <c r="F72" i="3"/>
  <c r="F70" i="3"/>
  <c r="F68" i="3"/>
  <c r="F66" i="3"/>
  <c r="F64" i="3"/>
  <c r="F62" i="3"/>
  <c r="F60" i="3"/>
  <c r="F58" i="3"/>
  <c r="AB209" i="3"/>
  <c r="AL158" i="3"/>
  <c r="AV140" i="3"/>
  <c r="R141" i="3" s="1"/>
  <c r="AV115" i="3"/>
  <c r="AL116" i="3" s="1"/>
  <c r="R115" i="3"/>
  <c r="AV110" i="3"/>
  <c r="AB111" i="3" s="1"/>
  <c r="AV107" i="3"/>
  <c r="R108" i="3" s="1"/>
  <c r="R104" i="3"/>
  <c r="AL132" i="3"/>
  <c r="AL130" i="3"/>
  <c r="AV126" i="3"/>
  <c r="R127" i="3" s="1"/>
  <c r="F125" i="3"/>
  <c r="AB119" i="3"/>
  <c r="AL114" i="3"/>
  <c r="AV154" i="3"/>
  <c r="AV151" i="3"/>
  <c r="AL152" i="3" s="1"/>
  <c r="AL126" i="3"/>
  <c r="AV119" i="3"/>
  <c r="AB120" i="3" s="1"/>
  <c r="F111" i="3"/>
  <c r="AB110" i="3"/>
  <c r="R100" i="3"/>
  <c r="AL104" i="3"/>
  <c r="AB86" i="3"/>
  <c r="R84" i="3"/>
  <c r="AV67" i="3"/>
  <c r="R67" i="3"/>
  <c r="R64" i="3"/>
  <c r="AV62" i="3"/>
  <c r="R63" i="3" s="1"/>
  <c r="F59" i="3"/>
  <c r="AV57" i="3"/>
  <c r="AL58" i="3" s="1"/>
  <c r="AV97" i="3"/>
  <c r="AL98" i="3" s="1"/>
  <c r="AV90" i="3"/>
  <c r="AB91" i="3" s="1"/>
  <c r="AV85" i="3"/>
  <c r="AL60" i="3"/>
  <c r="AV59" i="3"/>
  <c r="AB60" i="3" s="1"/>
  <c r="AB52" i="3"/>
  <c r="AB50" i="3"/>
  <c r="R117" i="3"/>
  <c r="AV112" i="3"/>
  <c r="R113" i="3" s="1"/>
  <c r="F100" i="3"/>
  <c r="AL63" i="3"/>
  <c r="F63" i="3"/>
  <c r="R58" i="3"/>
  <c r="AV133" i="3"/>
  <c r="R103" i="3"/>
  <c r="AV91" i="3"/>
  <c r="R92" i="3" s="1"/>
  <c r="AB88" i="3"/>
  <c r="R86" i="3"/>
  <c r="AL83" i="3"/>
  <c r="AL79" i="3"/>
  <c r="AV73" i="3"/>
  <c r="AL74" i="3" s="1"/>
  <c r="AV71" i="3"/>
  <c r="AL72" i="3" s="1"/>
  <c r="AV69" i="3"/>
  <c r="AB70" i="3" s="1"/>
  <c r="R66" i="3"/>
  <c r="AV64" i="3"/>
  <c r="R59" i="3"/>
  <c r="AL56" i="3"/>
  <c r="AL50" i="3"/>
  <c r="AV98" i="3"/>
  <c r="AV87" i="3"/>
  <c r="AV81" i="3"/>
  <c r="AV77" i="3"/>
  <c r="AV75" i="3"/>
  <c r="AL76" i="3" s="1"/>
  <c r="AV74" i="3"/>
  <c r="AV72" i="3"/>
  <c r="AB73" i="3" s="1"/>
  <c r="AV70" i="3"/>
  <c r="R71" i="3" s="1"/>
  <c r="AL68" i="3"/>
  <c r="F57" i="3"/>
  <c r="F55" i="3"/>
  <c r="F53" i="3"/>
  <c r="F51" i="3"/>
  <c r="F49" i="3"/>
  <c r="F47" i="3"/>
  <c r="F45" i="3"/>
  <c r="F43" i="3"/>
  <c r="F41" i="3"/>
  <c r="F39" i="3"/>
  <c r="F37" i="3"/>
  <c r="F35" i="3"/>
  <c r="F33" i="3"/>
  <c r="F31" i="3"/>
  <c r="F29" i="3"/>
  <c r="F27" i="3"/>
  <c r="F25" i="3"/>
  <c r="F23" i="3"/>
  <c r="F21" i="3"/>
  <c r="F19" i="3"/>
  <c r="F17" i="3"/>
  <c r="F15" i="3"/>
  <c r="F13" i="3"/>
  <c r="AV121" i="3"/>
  <c r="F90" i="3"/>
  <c r="AB74" i="3"/>
  <c r="AB72" i="3"/>
  <c r="F65" i="3"/>
  <c r="AB64" i="3"/>
  <c r="AV60" i="3"/>
  <c r="AL61" i="3" s="1"/>
  <c r="R60" i="3"/>
  <c r="AB58" i="3"/>
  <c r="AV56" i="3"/>
  <c r="AB57" i="3" s="1"/>
  <c r="AV54" i="3"/>
  <c r="R55" i="3" s="1"/>
  <c r="R53" i="3"/>
  <c r="AV52" i="3"/>
  <c r="R51" i="3"/>
  <c r="AV50" i="3"/>
  <c r="R49" i="3"/>
  <c r="AV48" i="3"/>
  <c r="AL49" i="3" s="1"/>
  <c r="AV46" i="3"/>
  <c r="AV44" i="3"/>
  <c r="AL45" i="3" s="1"/>
  <c r="AV42" i="3"/>
  <c r="R43" i="3" s="1"/>
  <c r="R41" i="3"/>
  <c r="AV40" i="3"/>
  <c r="AV38" i="3"/>
  <c r="R39" i="3" s="1"/>
  <c r="AV36" i="3"/>
  <c r="R35" i="3"/>
  <c r="AV34" i="3"/>
  <c r="R33" i="3"/>
  <c r="AV32" i="3"/>
  <c r="AB33" i="3" s="1"/>
  <c r="AV30" i="3"/>
  <c r="R31" i="3" s="1"/>
  <c r="R29" i="3"/>
  <c r="AV28" i="3"/>
  <c r="AL118" i="3"/>
  <c r="AV99" i="3"/>
  <c r="AB100" i="3" s="1"/>
  <c r="R88" i="3"/>
  <c r="AB80" i="3"/>
  <c r="R68" i="3"/>
  <c r="AV66" i="3"/>
  <c r="AL67" i="3" s="1"/>
  <c r="AV63" i="3"/>
  <c r="AL64" i="3" s="1"/>
  <c r="F61" i="3"/>
  <c r="F139" i="3"/>
  <c r="AV109" i="3"/>
  <c r="AL110" i="3" s="1"/>
  <c r="F98" i="3"/>
  <c r="F91" i="3"/>
  <c r="F67" i="3"/>
  <c r="AB66" i="3"/>
  <c r="AL81" i="3"/>
  <c r="AV76" i="3"/>
  <c r="AL77" i="3" s="1"/>
  <c r="AB76" i="3"/>
  <c r="AV68" i="3"/>
  <c r="R69" i="3" s="1"/>
  <c r="AV83" i="3"/>
  <c r="AB84" i="3" s="1"/>
  <c r="AV65" i="3"/>
  <c r="AL66" i="3" s="1"/>
  <c r="AL55" i="3"/>
  <c r="AL53" i="3"/>
  <c r="AL51" i="3"/>
  <c r="AL41" i="3"/>
  <c r="AL33" i="3"/>
  <c r="AL28" i="3"/>
  <c r="AV20" i="3"/>
  <c r="F46" i="3"/>
  <c r="F38" i="3"/>
  <c r="AB37" i="3"/>
  <c r="F30" i="3"/>
  <c r="AB29" i="3"/>
  <c r="AL26" i="3"/>
  <c r="R22" i="3"/>
  <c r="AL18" i="3"/>
  <c r="F75" i="3"/>
  <c r="F71" i="3"/>
  <c r="R54" i="3"/>
  <c r="R52" i="3"/>
  <c r="R50" i="3"/>
  <c r="F48" i="3"/>
  <c r="AV39" i="3"/>
  <c r="R36" i="3"/>
  <c r="AV31" i="3"/>
  <c r="AB32" i="3" s="1"/>
  <c r="F28" i="3"/>
  <c r="AV27" i="3"/>
  <c r="AB28" i="3" s="1"/>
  <c r="R21" i="3"/>
  <c r="F20" i="3"/>
  <c r="AV19" i="3"/>
  <c r="AB15" i="3"/>
  <c r="AB94" i="3"/>
  <c r="F92" i="3"/>
  <c r="AV89" i="3"/>
  <c r="R90" i="3" s="1"/>
  <c r="AV79" i="3"/>
  <c r="R80" i="3" s="1"/>
  <c r="AB55" i="3"/>
  <c r="AB53" i="3"/>
  <c r="AB51" i="3"/>
  <c r="AB49" i="3"/>
  <c r="AL43" i="3"/>
  <c r="AL35" i="3"/>
  <c r="AV26" i="3"/>
  <c r="AB27" i="3" s="1"/>
  <c r="AV18" i="3"/>
  <c r="AV129" i="3"/>
  <c r="F99" i="3"/>
  <c r="R72" i="3"/>
  <c r="AB68" i="3"/>
  <c r="R61" i="3"/>
  <c r="AL46" i="3"/>
  <c r="F40" i="3"/>
  <c r="AB39" i="3"/>
  <c r="F32" i="3"/>
  <c r="R28" i="3"/>
  <c r="AB22" i="3"/>
  <c r="R20" i="3"/>
  <c r="AB14" i="3"/>
  <c r="F12" i="3"/>
  <c r="F10" i="3"/>
  <c r="R101" i="3"/>
  <c r="F56" i="3"/>
  <c r="F54" i="3"/>
  <c r="F52" i="3"/>
  <c r="F50" i="3"/>
  <c r="R46" i="3"/>
  <c r="AV41" i="3"/>
  <c r="AV33" i="3"/>
  <c r="F26" i="3"/>
  <c r="AV25" i="3"/>
  <c r="AB21" i="3"/>
  <c r="R19" i="3"/>
  <c r="F18" i="3"/>
  <c r="AV17" i="3"/>
  <c r="R18" i="3" s="1"/>
  <c r="AL15" i="3"/>
  <c r="AB13" i="3"/>
  <c r="R12" i="3"/>
  <c r="AV11" i="3"/>
  <c r="AV9" i="3"/>
  <c r="AL10" i="3" s="1"/>
  <c r="AV58" i="3"/>
  <c r="AL59" i="3" s="1"/>
  <c r="AL32" i="3"/>
  <c r="AL29" i="3"/>
  <c r="AV24" i="3"/>
  <c r="AV16" i="3"/>
  <c r="F73" i="3"/>
  <c r="R48" i="3"/>
  <c r="AV43" i="3"/>
  <c r="AL44" i="3" s="1"/>
  <c r="AV35" i="3"/>
  <c r="AB36" i="3" s="1"/>
  <c r="R32" i="3"/>
  <c r="R93" i="3"/>
  <c r="AL48" i="3"/>
  <c r="R74" i="3"/>
  <c r="R70" i="3"/>
  <c r="F69" i="3"/>
  <c r="AV55" i="3"/>
  <c r="R56" i="3" s="1"/>
  <c r="AV53" i="3"/>
  <c r="AB54" i="3" s="1"/>
  <c r="AV51" i="3"/>
  <c r="AL52" i="3" s="1"/>
  <c r="AV49" i="3"/>
  <c r="AV47" i="3"/>
  <c r="AB48" i="3" s="1"/>
  <c r="F44" i="3"/>
  <c r="F36" i="3"/>
  <c r="AB35" i="3"/>
  <c r="AB30" i="3"/>
  <c r="AB26" i="3"/>
  <c r="AB18" i="3"/>
  <c r="AV45" i="3"/>
  <c r="AL22" i="3"/>
  <c r="AV13" i="3"/>
  <c r="AL14" i="3" s="1"/>
  <c r="AV10" i="3"/>
  <c r="AV104" i="3"/>
  <c r="AV37" i="3"/>
  <c r="F24" i="3"/>
  <c r="F16" i="3"/>
  <c r="AL9" i="3"/>
  <c r="F34" i="3"/>
  <c r="R26" i="3"/>
  <c r="F11" i="3"/>
  <c r="AB10" i="3"/>
  <c r="F42" i="3"/>
  <c r="AV14" i="3"/>
  <c r="AL13" i="3"/>
  <c r="AL39" i="3"/>
  <c r="AL31" i="3"/>
  <c r="AV21" i="3"/>
  <c r="AL12" i="3"/>
  <c r="AV61" i="3"/>
  <c r="R15" i="3"/>
  <c r="R42" i="3"/>
  <c r="F14" i="3"/>
  <c r="AV23" i="3"/>
  <c r="AL24" i="3" s="1"/>
  <c r="AL21" i="3"/>
  <c r="AV15" i="3"/>
  <c r="AB16" i="3" s="1"/>
  <c r="AB46" i="3"/>
  <c r="AB12" i="3"/>
  <c r="AB9" i="3"/>
  <c r="R114" i="3"/>
  <c r="AB44" i="3"/>
  <c r="AV12" i="3"/>
  <c r="R13" i="3" s="1"/>
  <c r="AV29" i="3"/>
  <c r="AL30" i="3" s="1"/>
  <c r="AV22" i="3"/>
  <c r="AB23" i="3" s="1"/>
  <c r="AB59" i="3"/>
  <c r="AB41" i="3"/>
  <c r="F22" i="3"/>
  <c r="R14" i="3"/>
  <c r="F9" i="3"/>
  <c r="L11" i="4"/>
  <c r="M8" i="3" s="1"/>
  <c r="M367" i="3"/>
  <c r="M365" i="3"/>
  <c r="M363" i="3"/>
  <c r="M361" i="3"/>
  <c r="M359" i="3"/>
  <c r="M357" i="3"/>
  <c r="M355" i="3"/>
  <c r="M353" i="3"/>
  <c r="BC368" i="3"/>
  <c r="BC366" i="3"/>
  <c r="BC364" i="3"/>
  <c r="Y363" i="3"/>
  <c r="BC362" i="3"/>
  <c r="BC360" i="3"/>
  <c r="Y361" i="3" s="1"/>
  <c r="O11" i="4"/>
  <c r="AI364" i="3"/>
  <c r="AS363" i="3"/>
  <c r="N11" i="4"/>
  <c r="BC367" i="3"/>
  <c r="BC354" i="3"/>
  <c r="M11" i="4"/>
  <c r="AI9" i="3" s="1"/>
  <c r="Y366" i="3"/>
  <c r="Y362" i="3"/>
  <c r="AS359" i="3"/>
  <c r="M368" i="3"/>
  <c r="AS364" i="3"/>
  <c r="BC363" i="3"/>
  <c r="AS360" i="3"/>
  <c r="BC352" i="3"/>
  <c r="Y353" i="3" s="1"/>
  <c r="M350" i="3"/>
  <c r="M364" i="3"/>
  <c r="AS365" i="3"/>
  <c r="AS361" i="3"/>
  <c r="M360" i="3"/>
  <c r="BC359" i="3"/>
  <c r="AS357" i="3"/>
  <c r="AI355" i="3"/>
  <c r="BC358" i="3"/>
  <c r="AI359" i="3" s="1"/>
  <c r="BC365" i="3"/>
  <c r="AS366" i="3" s="1"/>
  <c r="M362" i="3"/>
  <c r="AS354" i="3"/>
  <c r="BC353" i="3"/>
  <c r="M348" i="3"/>
  <c r="M346" i="3"/>
  <c r="M344" i="3"/>
  <c r="M342" i="3"/>
  <c r="M340" i="3"/>
  <c r="BC361" i="3"/>
  <c r="AI362" i="3" s="1"/>
  <c r="M358" i="3"/>
  <c r="M356" i="3"/>
  <c r="AI353" i="3"/>
  <c r="BC350" i="3"/>
  <c r="AS362" i="3"/>
  <c r="AS356" i="3"/>
  <c r="AS349" i="3"/>
  <c r="M349" i="3"/>
  <c r="AI348" i="3"/>
  <c r="Y341" i="3"/>
  <c r="M338" i="3"/>
  <c r="M336" i="3"/>
  <c r="M366" i="3"/>
  <c r="Y355" i="3"/>
  <c r="Y354" i="3"/>
  <c r="AS351" i="3"/>
  <c r="M351" i="3"/>
  <c r="AS347" i="3"/>
  <c r="AI363" i="3"/>
  <c r="Y359" i="3"/>
  <c r="AS352" i="3"/>
  <c r="BC346" i="3"/>
  <c r="BC356" i="3"/>
  <c r="AI357" i="3" s="1"/>
  <c r="AS355" i="3"/>
  <c r="M354" i="3"/>
  <c r="AI351" i="3"/>
  <c r="AS343" i="3"/>
  <c r="BC351" i="3"/>
  <c r="Y352" i="3" s="1"/>
  <c r="BC348" i="3"/>
  <c r="M347" i="3"/>
  <c r="Y364" i="3"/>
  <c r="Y348" i="3"/>
  <c r="BC347" i="3"/>
  <c r="AI345" i="3"/>
  <c r="Y343" i="3"/>
  <c r="AS342" i="3"/>
  <c r="Y342" i="3"/>
  <c r="AI339" i="3"/>
  <c r="Y351" i="3"/>
  <c r="AS348" i="3"/>
  <c r="M345" i="3"/>
  <c r="AI336" i="3"/>
  <c r="AI347" i="3"/>
  <c r="BC345" i="3"/>
  <c r="Y346" i="3" s="1"/>
  <c r="BC343" i="3"/>
  <c r="Y344" i="3" s="1"/>
  <c r="AS340" i="3"/>
  <c r="AI352" i="3"/>
  <c r="BC344" i="3"/>
  <c r="AS345" i="3" s="1"/>
  <c r="M341" i="3"/>
  <c r="M337" i="3"/>
  <c r="AI334" i="3"/>
  <c r="M331" i="3"/>
  <c r="BC330" i="3"/>
  <c r="AI354" i="3"/>
  <c r="AI349" i="3"/>
  <c r="AS339" i="3"/>
  <c r="AI341" i="3"/>
  <c r="M352" i="3"/>
  <c r="AS336" i="3"/>
  <c r="AS334" i="3"/>
  <c r="AI332" i="3"/>
  <c r="M330" i="3"/>
  <c r="M328" i="3"/>
  <c r="M326" i="3"/>
  <c r="M324" i="3"/>
  <c r="BC341" i="3"/>
  <c r="AI342" i="3" s="1"/>
  <c r="BC329" i="3"/>
  <c r="Y330" i="3" s="1"/>
  <c r="BC327" i="3"/>
  <c r="AI360" i="3"/>
  <c r="BC355" i="3"/>
  <c r="AI356" i="3" s="1"/>
  <c r="Y349" i="3"/>
  <c r="M343" i="3"/>
  <c r="BC338" i="3"/>
  <c r="Y339" i="3" s="1"/>
  <c r="Y336" i="3"/>
  <c r="BC342" i="3"/>
  <c r="AI343" i="3" s="1"/>
  <c r="M332" i="3"/>
  <c r="BC328" i="3"/>
  <c r="BC325" i="3"/>
  <c r="AI323" i="3"/>
  <c r="AS320" i="3"/>
  <c r="AS316" i="3"/>
  <c r="AS314" i="3"/>
  <c r="Y340" i="3"/>
  <c r="BC324" i="3"/>
  <c r="AI325" i="3" s="1"/>
  <c r="M321" i="3"/>
  <c r="M319" i="3"/>
  <c r="M317" i="3"/>
  <c r="Y360" i="3"/>
  <c r="BC334" i="3"/>
  <c r="AI330" i="3"/>
  <c r="AI324" i="3"/>
  <c r="BC320" i="3"/>
  <c r="Y321" i="3" s="1"/>
  <c r="BC349" i="3"/>
  <c r="Y350" i="3" s="1"/>
  <c r="BC333" i="3"/>
  <c r="AS323" i="3"/>
  <c r="M339" i="3"/>
  <c r="BC336" i="3"/>
  <c r="Y337" i="3" s="1"/>
  <c r="AS328" i="3"/>
  <c r="M325" i="3"/>
  <c r="AI321" i="3"/>
  <c r="AI319" i="3"/>
  <c r="AI317" i="3"/>
  <c r="AI309" i="3"/>
  <c r="AI305" i="3"/>
  <c r="AI303" i="3"/>
  <c r="Y334" i="3"/>
  <c r="BC332" i="3"/>
  <c r="AS333" i="3" s="1"/>
  <c r="M329" i="3"/>
  <c r="M323" i="3"/>
  <c r="BC322" i="3"/>
  <c r="BC340" i="3"/>
  <c r="AS341" i="3" s="1"/>
  <c r="AI337" i="3"/>
  <c r="BC331" i="3"/>
  <c r="Y332" i="3" s="1"/>
  <c r="BC326" i="3"/>
  <c r="BC323" i="3"/>
  <c r="AS321" i="3"/>
  <c r="AS319" i="3"/>
  <c r="AS317" i="3"/>
  <c r="AS313" i="3"/>
  <c r="AS309" i="3"/>
  <c r="AS303" i="3"/>
  <c r="AS301" i="3"/>
  <c r="Y347" i="3"/>
  <c r="M335" i="3"/>
  <c r="AS332" i="3"/>
  <c r="AS353" i="3"/>
  <c r="M334" i="3"/>
  <c r="M320" i="3"/>
  <c r="AS324" i="3"/>
  <c r="Y317" i="3"/>
  <c r="BC316" i="3"/>
  <c r="BC337" i="3"/>
  <c r="Y338" i="3" s="1"/>
  <c r="M318" i="3"/>
  <c r="M300" i="3"/>
  <c r="M298" i="3"/>
  <c r="BC339" i="3"/>
  <c r="AI340" i="3" s="1"/>
  <c r="Y323" i="3"/>
  <c r="M322" i="3"/>
  <c r="BC310" i="3"/>
  <c r="BC306" i="3"/>
  <c r="AS307" i="3" s="1"/>
  <c r="BC302" i="3"/>
  <c r="Y302" i="3"/>
  <c r="M311" i="3"/>
  <c r="M307" i="3"/>
  <c r="M303" i="3"/>
  <c r="AI320" i="3"/>
  <c r="AI318" i="3"/>
  <c r="Y316" i="3"/>
  <c r="Y315" i="3"/>
  <c r="BC311" i="3"/>
  <c r="Y312" i="3" s="1"/>
  <c r="BC307" i="3"/>
  <c r="AS308" i="3" s="1"/>
  <c r="AS304" i="3"/>
  <c r="BC303" i="3"/>
  <c r="AI300" i="3"/>
  <c r="AI298" i="3"/>
  <c r="AS330" i="3"/>
  <c r="M327" i="3"/>
  <c r="BC319" i="3"/>
  <c r="M312" i="3"/>
  <c r="M308" i="3"/>
  <c r="M304" i="3"/>
  <c r="Y324" i="3"/>
  <c r="BC321" i="3"/>
  <c r="Y318" i="3"/>
  <c r="BC317" i="3"/>
  <c r="AS318" i="3" s="1"/>
  <c r="BC314" i="3"/>
  <c r="BC312" i="3"/>
  <c r="AI313" i="3" s="1"/>
  <c r="M333" i="3"/>
  <c r="AS325" i="3"/>
  <c r="M313" i="3"/>
  <c r="BC313" i="3"/>
  <c r="BC304" i="3"/>
  <c r="AS305" i="3" s="1"/>
  <c r="AI297" i="3"/>
  <c r="AS294" i="3"/>
  <c r="Y288" i="3"/>
  <c r="BC309" i="3"/>
  <c r="AI302" i="3"/>
  <c r="M302" i="3"/>
  <c r="M299" i="3"/>
  <c r="M297" i="3"/>
  <c r="BC295" i="3"/>
  <c r="AI312" i="3"/>
  <c r="BC308" i="3"/>
  <c r="M301" i="3"/>
  <c r="M296" i="3"/>
  <c r="AI295" i="3"/>
  <c r="M294" i="3"/>
  <c r="M290" i="3"/>
  <c r="Y331" i="3"/>
  <c r="M306" i="3"/>
  <c r="Y303" i="3"/>
  <c r="AS296" i="3"/>
  <c r="BC294" i="3"/>
  <c r="Y295" i="3" s="1"/>
  <c r="BC290" i="3"/>
  <c r="BC286" i="3"/>
  <c r="AI287" i="3" s="1"/>
  <c r="BC318" i="3"/>
  <c r="Y319" i="3" s="1"/>
  <c r="BC315" i="3"/>
  <c r="AI316" i="3" s="1"/>
  <c r="M315" i="3"/>
  <c r="Y309" i="3"/>
  <c r="Y308" i="3"/>
  <c r="M291" i="3"/>
  <c r="M287" i="3"/>
  <c r="AI282" i="3"/>
  <c r="BC357" i="3"/>
  <c r="M305" i="3"/>
  <c r="AS297" i="3"/>
  <c r="M295" i="3"/>
  <c r="Y294" i="3"/>
  <c r="AI293" i="3"/>
  <c r="AI289" i="3"/>
  <c r="BC335" i="3"/>
  <c r="M310" i="3"/>
  <c r="BC301" i="3"/>
  <c r="Y320" i="3"/>
  <c r="M314" i="3"/>
  <c r="AI310" i="3"/>
  <c r="M309" i="3"/>
  <c r="AS293" i="3"/>
  <c r="BC289" i="3"/>
  <c r="M277" i="3"/>
  <c r="M275" i="3"/>
  <c r="M273" i="3"/>
  <c r="M271" i="3"/>
  <c r="M269" i="3"/>
  <c r="M267" i="3"/>
  <c r="M265" i="3"/>
  <c r="M263" i="3"/>
  <c r="M261" i="3"/>
  <c r="M259" i="3"/>
  <c r="BC305" i="3"/>
  <c r="Y301" i="3"/>
  <c r="M285" i="3"/>
  <c r="AI284" i="3"/>
  <c r="M280" i="3"/>
  <c r="BC279" i="3"/>
  <c r="AI280" i="3" s="1"/>
  <c r="Y277" i="3"/>
  <c r="BC276" i="3"/>
  <c r="BC274" i="3"/>
  <c r="BC272" i="3"/>
  <c r="Y273" i="3" s="1"/>
  <c r="Y271" i="3"/>
  <c r="BC270" i="3"/>
  <c r="AI304" i="3"/>
  <c r="M286" i="3"/>
  <c r="BC283" i="3"/>
  <c r="BC281" i="3"/>
  <c r="AS282" i="3" s="1"/>
  <c r="M279" i="3"/>
  <c r="BC278" i="3"/>
  <c r="AI279" i="3" s="1"/>
  <c r="AI308" i="3"/>
  <c r="Y304" i="3"/>
  <c r="BC297" i="3"/>
  <c r="Y298" i="3" s="1"/>
  <c r="BC292" i="3"/>
  <c r="AS289" i="3"/>
  <c r="M289" i="3"/>
  <c r="M282" i="3"/>
  <c r="Y280" i="3"/>
  <c r="AI277" i="3"/>
  <c r="AI271" i="3"/>
  <c r="BC287" i="3"/>
  <c r="AS284" i="3"/>
  <c r="M284" i="3"/>
  <c r="Y279" i="3"/>
  <c r="BC300" i="3"/>
  <c r="AI301" i="3" s="1"/>
  <c r="BC296" i="3"/>
  <c r="Y297" i="3" s="1"/>
  <c r="M292" i="3"/>
  <c r="AS277" i="3"/>
  <c r="AS273" i="3"/>
  <c r="AS271" i="3"/>
  <c r="AS267" i="3"/>
  <c r="AS263" i="3"/>
  <c r="AS261" i="3"/>
  <c r="M278" i="3"/>
  <c r="M276" i="3"/>
  <c r="M274" i="3"/>
  <c r="M272" i="3"/>
  <c r="M270" i="3"/>
  <c r="M268" i="3"/>
  <c r="M266" i="3"/>
  <c r="M264" i="3"/>
  <c r="M262" i="3"/>
  <c r="M260" i="3"/>
  <c r="M258" i="3"/>
  <c r="M256" i="3"/>
  <c r="Y293" i="3"/>
  <c r="BC282" i="3"/>
  <c r="Y282" i="3"/>
  <c r="BC277" i="3"/>
  <c r="BC275" i="3"/>
  <c r="Y276" i="3" s="1"/>
  <c r="BC273" i="3"/>
  <c r="AS274" i="3" s="1"/>
  <c r="BC271" i="3"/>
  <c r="Y272" i="3" s="1"/>
  <c r="BC269" i="3"/>
  <c r="AI270" i="3" s="1"/>
  <c r="Y268" i="3"/>
  <c r="BC267" i="3"/>
  <c r="Y266" i="3"/>
  <c r="BC265" i="3"/>
  <c r="BC263" i="3"/>
  <c r="BC261" i="3"/>
  <c r="AI262" i="3" s="1"/>
  <c r="Y322" i="3"/>
  <c r="AS302" i="3"/>
  <c r="BC299" i="3"/>
  <c r="AS300" i="3" s="1"/>
  <c r="BC293" i="3"/>
  <c r="AI294" i="3" s="1"/>
  <c r="BC291" i="3"/>
  <c r="AI292" i="3" s="1"/>
  <c r="M288" i="3"/>
  <c r="M283" i="3"/>
  <c r="BC288" i="3"/>
  <c r="BC285" i="3"/>
  <c r="AS276" i="3"/>
  <c r="AI257" i="3"/>
  <c r="BC254" i="3"/>
  <c r="Y255" i="3" s="1"/>
  <c r="Y253" i="3"/>
  <c r="BC252" i="3"/>
  <c r="Y251" i="3"/>
  <c r="BC250" i="3"/>
  <c r="Y249" i="3"/>
  <c r="BC248" i="3"/>
  <c r="AS249" i="3" s="1"/>
  <c r="BC246" i="3"/>
  <c r="BC244" i="3"/>
  <c r="Y245" i="3" s="1"/>
  <c r="BC242" i="3"/>
  <c r="Y241" i="3"/>
  <c r="BC240" i="3"/>
  <c r="BC238" i="3"/>
  <c r="BC236" i="3"/>
  <c r="M316" i="3"/>
  <c r="M281" i="3"/>
  <c r="AI266" i="3"/>
  <c r="Y284" i="3"/>
  <c r="AI276" i="3"/>
  <c r="AI272" i="3"/>
  <c r="AS270" i="3"/>
  <c r="AI253" i="3"/>
  <c r="AI251" i="3"/>
  <c r="AI249" i="3"/>
  <c r="AI245" i="3"/>
  <c r="AS268" i="3"/>
  <c r="AI259" i="3"/>
  <c r="AI255" i="3"/>
  <c r="BC298" i="3"/>
  <c r="AS299" i="3" s="1"/>
  <c r="AS295" i="3"/>
  <c r="M293" i="3"/>
  <c r="BC280" i="3"/>
  <c r="BC266" i="3"/>
  <c r="Y267" i="3" s="1"/>
  <c r="BC262" i="3"/>
  <c r="Y263" i="3" s="1"/>
  <c r="BC258" i="3"/>
  <c r="AS259" i="3" s="1"/>
  <c r="AS257" i="3"/>
  <c r="AS256" i="3"/>
  <c r="AS253" i="3"/>
  <c r="AS251" i="3"/>
  <c r="AS247" i="3"/>
  <c r="AS245" i="3"/>
  <c r="AS241" i="3"/>
  <c r="AS231" i="3"/>
  <c r="AS280" i="3"/>
  <c r="M254" i="3"/>
  <c r="M252" i="3"/>
  <c r="M250" i="3"/>
  <c r="M248" i="3"/>
  <c r="M246" i="3"/>
  <c r="M244" i="3"/>
  <c r="M242" i="3"/>
  <c r="M240" i="3"/>
  <c r="M238" i="3"/>
  <c r="M236" i="3"/>
  <c r="M234" i="3"/>
  <c r="Y254" i="3"/>
  <c r="BC253" i="3"/>
  <c r="BC251" i="3"/>
  <c r="BC249" i="3"/>
  <c r="Y248" i="3"/>
  <c r="BC247" i="3"/>
  <c r="BC245" i="3"/>
  <c r="BC243" i="3"/>
  <c r="BC241" i="3"/>
  <c r="BC239" i="3"/>
  <c r="Y240" i="3" s="1"/>
  <c r="Y238" i="3"/>
  <c r="BC237" i="3"/>
  <c r="Y236" i="3"/>
  <c r="BC235" i="3"/>
  <c r="Y234" i="3"/>
  <c r="BC233" i="3"/>
  <c r="BC231" i="3"/>
  <c r="Y230" i="3"/>
  <c r="BC229" i="3"/>
  <c r="AI230" i="3" s="1"/>
  <c r="AS279" i="3"/>
  <c r="AI268" i="3"/>
  <c r="AI261" i="3"/>
  <c r="BC260" i="3"/>
  <c r="Y261" i="3" s="1"/>
  <c r="M257" i="3"/>
  <c r="BC256" i="3"/>
  <c r="Y289" i="3"/>
  <c r="BC284" i="3"/>
  <c r="AS266" i="3"/>
  <c r="AS262" i="3"/>
  <c r="Y257" i="3"/>
  <c r="AI263" i="3"/>
  <c r="M255" i="3"/>
  <c r="AI238" i="3"/>
  <c r="M233" i="3"/>
  <c r="M229" i="3"/>
  <c r="BC228" i="3"/>
  <c r="BC257" i="3"/>
  <c r="BC255" i="3"/>
  <c r="AI256" i="3" s="1"/>
  <c r="BC264" i="3"/>
  <c r="AS236" i="3"/>
  <c r="AS248" i="3"/>
  <c r="M243" i="3"/>
  <c r="M241" i="3"/>
  <c r="M237" i="3"/>
  <c r="Y233" i="3"/>
  <c r="M230" i="3"/>
  <c r="AS223" i="3"/>
  <c r="BC259" i="3"/>
  <c r="AS260" i="3" s="1"/>
  <c r="M245" i="3"/>
  <c r="AI254" i="3"/>
  <c r="AI237" i="3"/>
  <c r="M228" i="3"/>
  <c r="M223" i="3"/>
  <c r="AI222" i="3"/>
  <c r="M220" i="3"/>
  <c r="M216" i="3"/>
  <c r="BC215" i="3"/>
  <c r="M208" i="3"/>
  <c r="M206" i="3"/>
  <c r="M204" i="3"/>
  <c r="M202" i="3"/>
  <c r="M200" i="3"/>
  <c r="M198" i="3"/>
  <c r="AS254" i="3"/>
  <c r="AI248" i="3"/>
  <c r="AI234" i="3"/>
  <c r="Y226" i="3"/>
  <c r="BC224" i="3"/>
  <c r="AI225" i="3" s="1"/>
  <c r="BC221" i="3"/>
  <c r="Y221" i="3"/>
  <c r="Y218" i="3"/>
  <c r="Y217" i="3"/>
  <c r="BC207" i="3"/>
  <c r="Y206" i="3"/>
  <c r="BC205" i="3"/>
  <c r="Y204" i="3"/>
  <c r="BC203" i="3"/>
  <c r="Y202" i="3"/>
  <c r="BC201" i="3"/>
  <c r="AS202" i="3" s="1"/>
  <c r="Y200" i="3"/>
  <c r="BC199" i="3"/>
  <c r="AI231" i="3"/>
  <c r="M231" i="3"/>
  <c r="AS220" i="3"/>
  <c r="Y216" i="3"/>
  <c r="M215" i="3"/>
  <c r="BC214" i="3"/>
  <c r="AI215" i="3" s="1"/>
  <c r="AS212" i="3"/>
  <c r="M225" i="3"/>
  <c r="M222" i="3"/>
  <c r="AS238" i="3"/>
  <c r="BC234" i="3"/>
  <c r="BC232" i="3"/>
  <c r="AS233" i="3" s="1"/>
  <c r="Y228" i="3"/>
  <c r="BC226" i="3"/>
  <c r="BC223" i="3"/>
  <c r="AI224" i="3" s="1"/>
  <c r="Y223" i="3"/>
  <c r="BC218" i="3"/>
  <c r="AS219" i="3" s="1"/>
  <c r="Y235" i="3"/>
  <c r="M232" i="3"/>
  <c r="AS230" i="3"/>
  <c r="AS222" i="3"/>
  <c r="AI221" i="3"/>
  <c r="AI216" i="3"/>
  <c r="Y214" i="3"/>
  <c r="M213" i="3"/>
  <c r="BC212" i="3"/>
  <c r="AS213" i="3" s="1"/>
  <c r="AS206" i="3"/>
  <c r="AS204" i="3"/>
  <c r="AS200" i="3"/>
  <c r="AS198" i="3"/>
  <c r="AS194" i="3"/>
  <c r="AS190" i="3"/>
  <c r="Y256" i="3"/>
  <c r="AI241" i="3"/>
  <c r="AI233" i="3"/>
  <c r="M227" i="3"/>
  <c r="AI226" i="3"/>
  <c r="M224" i="3"/>
  <c r="M219" i="3"/>
  <c r="AI218" i="3"/>
  <c r="M212" i="3"/>
  <c r="BC211" i="3"/>
  <c r="AS209" i="3"/>
  <c r="M207" i="3"/>
  <c r="M205" i="3"/>
  <c r="M203" i="3"/>
  <c r="M201" i="3"/>
  <c r="M199" i="3"/>
  <c r="M197" i="3"/>
  <c r="M195" i="3"/>
  <c r="M193" i="3"/>
  <c r="M191" i="3"/>
  <c r="M189" i="3"/>
  <c r="M187" i="3"/>
  <c r="M185" i="3"/>
  <c r="M183" i="3"/>
  <c r="M181" i="3"/>
  <c r="BC268" i="3"/>
  <c r="Y259" i="3"/>
  <c r="AI236" i="3"/>
  <c r="Y231" i="3"/>
  <c r="AI228" i="3"/>
  <c r="M226" i="3"/>
  <c r="M221" i="3"/>
  <c r="M218" i="3"/>
  <c r="BC217" i="3"/>
  <c r="AS218" i="3" s="1"/>
  <c r="M253" i="3"/>
  <c r="M251" i="3"/>
  <c r="M249" i="3"/>
  <c r="AI240" i="3"/>
  <c r="M239" i="3"/>
  <c r="M235" i="3"/>
  <c r="AS234" i="3"/>
  <c r="BC230" i="3"/>
  <c r="BC227" i="3"/>
  <c r="AS228" i="3" s="1"/>
  <c r="Y224" i="3"/>
  <c r="BC222" i="3"/>
  <c r="BC219" i="3"/>
  <c r="Y219" i="3"/>
  <c r="M247" i="3"/>
  <c r="AI213" i="3"/>
  <c r="M210" i="3"/>
  <c r="AI205" i="3"/>
  <c r="AS185" i="3"/>
  <c r="AS178" i="3"/>
  <c r="BC225" i="3"/>
  <c r="Y222" i="3"/>
  <c r="M217" i="3"/>
  <c r="BC194" i="3"/>
  <c r="AS195" i="3" s="1"/>
  <c r="BC192" i="3"/>
  <c r="BC190" i="3"/>
  <c r="AI191" i="3" s="1"/>
  <c r="M182" i="3"/>
  <c r="AI177" i="3"/>
  <c r="AS224" i="3"/>
  <c r="AI223" i="3"/>
  <c r="AI212" i="3"/>
  <c r="M209" i="3"/>
  <c r="AS203" i="3"/>
  <c r="AS199" i="3"/>
  <c r="BC196" i="3"/>
  <c r="AS197" i="3" s="1"/>
  <c r="BC188" i="3"/>
  <c r="Y189" i="3" s="1"/>
  <c r="BC213" i="3"/>
  <c r="AS214" i="3" s="1"/>
  <c r="AI209" i="3"/>
  <c r="AI204" i="3"/>
  <c r="BC220" i="3"/>
  <c r="AS221" i="3" s="1"/>
  <c r="Y213" i="3"/>
  <c r="Y205" i="3"/>
  <c r="BC204" i="3"/>
  <c r="BC200" i="3"/>
  <c r="AI196" i="3"/>
  <c r="AI190" i="3"/>
  <c r="M184" i="3"/>
  <c r="M176" i="3"/>
  <c r="M174" i="3"/>
  <c r="M172" i="3"/>
  <c r="M170" i="3"/>
  <c r="M168" i="3"/>
  <c r="M166" i="3"/>
  <c r="M164" i="3"/>
  <c r="BC216" i="3"/>
  <c r="AS217" i="3" s="1"/>
  <c r="Y212" i="3"/>
  <c r="BC210" i="3"/>
  <c r="Y187" i="3"/>
  <c r="BC185" i="3"/>
  <c r="AS186" i="3" s="1"/>
  <c r="BC182" i="3"/>
  <c r="M178" i="3"/>
  <c r="BC177" i="3"/>
  <c r="BC175" i="3"/>
  <c r="AS226" i="3"/>
  <c r="AI217" i="3"/>
  <c r="BC209" i="3"/>
  <c r="Y210" i="3" s="1"/>
  <c r="AI207" i="3"/>
  <c r="AI203" i="3"/>
  <c r="M196" i="3"/>
  <c r="M194" i="3"/>
  <c r="M192" i="3"/>
  <c r="M190" i="3"/>
  <c r="AI180" i="3"/>
  <c r="M214" i="3"/>
  <c r="AI206" i="3"/>
  <c r="Y195" i="3"/>
  <c r="AS193" i="3"/>
  <c r="Y193" i="3"/>
  <c r="Y191" i="3"/>
  <c r="AS189" i="3"/>
  <c r="AI267" i="3"/>
  <c r="BC206" i="3"/>
  <c r="AS207" i="3" s="1"/>
  <c r="Y203" i="3"/>
  <c r="BC202" i="3"/>
  <c r="AI195" i="3"/>
  <c r="M186" i="3"/>
  <c r="Y175" i="3"/>
  <c r="BC170" i="3"/>
  <c r="BC163" i="3"/>
  <c r="BC162" i="3"/>
  <c r="AS163" i="3" s="1"/>
  <c r="BC160" i="3"/>
  <c r="BC158" i="3"/>
  <c r="Y157" i="3"/>
  <c r="BC156" i="3"/>
  <c r="Y155" i="3"/>
  <c r="BC154" i="3"/>
  <c r="Y153" i="3"/>
  <c r="BC152" i="3"/>
  <c r="BC150" i="3"/>
  <c r="BC148" i="3"/>
  <c r="Y149" i="3" s="1"/>
  <c r="BC146" i="3"/>
  <c r="Y145" i="3"/>
  <c r="BC144" i="3"/>
  <c r="BC142" i="3"/>
  <c r="Y143" i="3" s="1"/>
  <c r="BC140" i="3"/>
  <c r="Y139" i="3"/>
  <c r="BC138" i="3"/>
  <c r="Y137" i="3"/>
  <c r="BC136" i="3"/>
  <c r="BC134" i="3"/>
  <c r="Y135" i="3" s="1"/>
  <c r="Y133" i="3"/>
  <c r="BC132" i="3"/>
  <c r="BC130" i="3"/>
  <c r="Y131" i="3" s="1"/>
  <c r="Y129" i="3"/>
  <c r="BC128" i="3"/>
  <c r="Y127" i="3"/>
  <c r="BC126" i="3"/>
  <c r="BC124" i="3"/>
  <c r="BC122" i="3"/>
  <c r="Y121" i="3"/>
  <c r="BC120" i="3"/>
  <c r="BC193" i="3"/>
  <c r="AI194" i="3" s="1"/>
  <c r="Y192" i="3"/>
  <c r="BC189" i="3"/>
  <c r="BC187" i="3"/>
  <c r="Y188" i="3" s="1"/>
  <c r="AI185" i="3"/>
  <c r="AI173" i="3"/>
  <c r="BC198" i="3"/>
  <c r="AI199" i="3" s="1"/>
  <c r="M171" i="3"/>
  <c r="AI170" i="3"/>
  <c r="AI159" i="3"/>
  <c r="AI157" i="3"/>
  <c r="AI155" i="3"/>
  <c r="AI149" i="3"/>
  <c r="AI145" i="3"/>
  <c r="AI143" i="3"/>
  <c r="AI139" i="3"/>
  <c r="AI137" i="3"/>
  <c r="AI135" i="3"/>
  <c r="AI133" i="3"/>
  <c r="AI131" i="3"/>
  <c r="AI129" i="3"/>
  <c r="AI121" i="3"/>
  <c r="AI119" i="3"/>
  <c r="BC197" i="3"/>
  <c r="Y198" i="3" s="1"/>
  <c r="BC180" i="3"/>
  <c r="BC179" i="3"/>
  <c r="AS180" i="3" s="1"/>
  <c r="AI178" i="3"/>
  <c r="BC172" i="3"/>
  <c r="BC164" i="3"/>
  <c r="AS165" i="3" s="1"/>
  <c r="BC184" i="3"/>
  <c r="AS177" i="3"/>
  <c r="AI175" i="3"/>
  <c r="Y174" i="3"/>
  <c r="BC169" i="3"/>
  <c r="AS168" i="3"/>
  <c r="M165" i="3"/>
  <c r="AS157" i="3"/>
  <c r="AS155" i="3"/>
  <c r="AS151" i="3"/>
  <c r="AS149" i="3"/>
  <c r="AS145" i="3"/>
  <c r="M211" i="3"/>
  <c r="Y199" i="3"/>
  <c r="Y178" i="3"/>
  <c r="M175" i="3"/>
  <c r="AI174" i="3"/>
  <c r="AI200" i="3"/>
  <c r="M188" i="3"/>
  <c r="AI187" i="3"/>
  <c r="AS175" i="3"/>
  <c r="BC168" i="3"/>
  <c r="Y169" i="3" s="1"/>
  <c r="AS167" i="3"/>
  <c r="BC166" i="3"/>
  <c r="BC191" i="3"/>
  <c r="AI192" i="3" s="1"/>
  <c r="BC186" i="3"/>
  <c r="BC141" i="3"/>
  <c r="AS138" i="3"/>
  <c r="BC137" i="3"/>
  <c r="AI138" i="3" s="1"/>
  <c r="AS134" i="3"/>
  <c r="BC133" i="3"/>
  <c r="AI134" i="3" s="1"/>
  <c r="BC129" i="3"/>
  <c r="AS130" i="3" s="1"/>
  <c r="BC125" i="3"/>
  <c r="AS126" i="3" s="1"/>
  <c r="AI197" i="3"/>
  <c r="AI193" i="3"/>
  <c r="Y185" i="3"/>
  <c r="BC174" i="3"/>
  <c r="AI171" i="3"/>
  <c r="Y170" i="3"/>
  <c r="M153" i="3"/>
  <c r="M150" i="3"/>
  <c r="M145" i="3"/>
  <c r="AI144" i="3"/>
  <c r="M142" i="3"/>
  <c r="M138" i="3"/>
  <c r="M134" i="3"/>
  <c r="M130" i="3"/>
  <c r="AS216" i="3"/>
  <c r="AI189" i="3"/>
  <c r="Y180" i="3"/>
  <c r="M169" i="3"/>
  <c r="BC165" i="3"/>
  <c r="Y160" i="3"/>
  <c r="AS158" i="3"/>
  <c r="Y158" i="3"/>
  <c r="Y156" i="3"/>
  <c r="BC151" i="3"/>
  <c r="BC183" i="3"/>
  <c r="M179" i="3"/>
  <c r="BC167" i="3"/>
  <c r="AI168" i="3" s="1"/>
  <c r="Y167" i="3"/>
  <c r="AS187" i="3"/>
  <c r="M177" i="3"/>
  <c r="M163" i="3"/>
  <c r="M155" i="3"/>
  <c r="M152" i="3"/>
  <c r="M147" i="3"/>
  <c r="M144" i="3"/>
  <c r="Y138" i="3"/>
  <c r="Y194" i="3"/>
  <c r="M160" i="3"/>
  <c r="BC208" i="3"/>
  <c r="Y209" i="3" s="1"/>
  <c r="Y190" i="3"/>
  <c r="AS176" i="3"/>
  <c r="BC195" i="3"/>
  <c r="Y196" i="3" s="1"/>
  <c r="M161" i="3"/>
  <c r="M159" i="3"/>
  <c r="M156" i="3"/>
  <c r="AS135" i="3"/>
  <c r="M126" i="3"/>
  <c r="BC121" i="3"/>
  <c r="Y119" i="3"/>
  <c r="BC171" i="3"/>
  <c r="AI172" i="3" s="1"/>
  <c r="Y140" i="3"/>
  <c r="M132" i="3"/>
  <c r="M122" i="3"/>
  <c r="M137" i="3"/>
  <c r="AI214" i="3"/>
  <c r="BC178" i="3"/>
  <c r="AS179" i="3" s="1"/>
  <c r="BC176" i="3"/>
  <c r="Y177" i="3" s="1"/>
  <c r="M173" i="3"/>
  <c r="BC153" i="3"/>
  <c r="BC139" i="3"/>
  <c r="AS140" i="3" s="1"/>
  <c r="M131" i="3"/>
  <c r="BC181" i="3"/>
  <c r="M157" i="3"/>
  <c r="M149" i="3"/>
  <c r="Y136" i="3"/>
  <c r="AS131" i="3"/>
  <c r="AI128" i="3"/>
  <c r="BC127" i="3"/>
  <c r="Y128" i="3" s="1"/>
  <c r="Y126" i="3"/>
  <c r="AI118" i="3"/>
  <c r="M117" i="3"/>
  <c r="M115" i="3"/>
  <c r="M113" i="3"/>
  <c r="M111" i="3"/>
  <c r="M109" i="3"/>
  <c r="M107" i="3"/>
  <c r="M105" i="3"/>
  <c r="AI167" i="3"/>
  <c r="M162" i="3"/>
  <c r="M158" i="3"/>
  <c r="BC155" i="3"/>
  <c r="AI156" i="3" s="1"/>
  <c r="BC147" i="3"/>
  <c r="Y146" i="3"/>
  <c r="BC145" i="3"/>
  <c r="Y144" i="3"/>
  <c r="M139" i="3"/>
  <c r="AS137" i="3"/>
  <c r="M133" i="3"/>
  <c r="M123" i="3"/>
  <c r="BC116" i="3"/>
  <c r="Y117" i="3" s="1"/>
  <c r="BC114" i="3"/>
  <c r="Y113" i="3"/>
  <c r="BC112" i="3"/>
  <c r="Y111" i="3"/>
  <c r="BC110" i="3"/>
  <c r="AS111" i="3" s="1"/>
  <c r="BC108" i="3"/>
  <c r="Y109" i="3" s="1"/>
  <c r="Y107" i="3"/>
  <c r="BC106" i="3"/>
  <c r="AI107" i="3" s="1"/>
  <c r="Y105" i="3"/>
  <c r="BC104" i="3"/>
  <c r="Y103" i="3"/>
  <c r="BC161" i="3"/>
  <c r="BC159" i="3"/>
  <c r="AS160" i="3" s="1"/>
  <c r="BC149" i="3"/>
  <c r="M135" i="3"/>
  <c r="AS133" i="3"/>
  <c r="Y130" i="3"/>
  <c r="AS129" i="3"/>
  <c r="AI122" i="3"/>
  <c r="AS121" i="3"/>
  <c r="Y186" i="3"/>
  <c r="M167" i="3"/>
  <c r="BC157" i="3"/>
  <c r="AS139" i="3"/>
  <c r="M127" i="3"/>
  <c r="AI126" i="3"/>
  <c r="BC123" i="3"/>
  <c r="AS124" i="3" s="1"/>
  <c r="AS205" i="3"/>
  <c r="M180" i="3"/>
  <c r="BC173" i="3"/>
  <c r="AS174" i="3" s="1"/>
  <c r="AI160" i="3"/>
  <c r="AI158" i="3"/>
  <c r="M154" i="3"/>
  <c r="M148" i="3"/>
  <c r="AS170" i="3"/>
  <c r="Y163" i="3"/>
  <c r="M151" i="3"/>
  <c r="M141" i="3"/>
  <c r="AS144" i="3"/>
  <c r="BC135" i="3"/>
  <c r="M120" i="3"/>
  <c r="M112" i="3"/>
  <c r="AI111" i="3"/>
  <c r="M104" i="3"/>
  <c r="M101" i="3"/>
  <c r="BC100" i="3"/>
  <c r="Y101" i="3" s="1"/>
  <c r="M93" i="3"/>
  <c r="BC92" i="3"/>
  <c r="AI93" i="3" s="1"/>
  <c r="M88" i="3"/>
  <c r="M86" i="3"/>
  <c r="M84" i="3"/>
  <c r="M82" i="3"/>
  <c r="M80" i="3"/>
  <c r="M78" i="3"/>
  <c r="M76" i="3"/>
  <c r="M74" i="3"/>
  <c r="M72" i="3"/>
  <c r="M70" i="3"/>
  <c r="M143" i="3"/>
  <c r="M140" i="3"/>
  <c r="BC118" i="3"/>
  <c r="AS119" i="3" s="1"/>
  <c r="BC113" i="3"/>
  <c r="AI114" i="3" s="1"/>
  <c r="AS112" i="3"/>
  <c r="Y110" i="3"/>
  <c r="BC105" i="3"/>
  <c r="AI106" i="3" s="1"/>
  <c r="AS104" i="3"/>
  <c r="AI96" i="3"/>
  <c r="BC87" i="3"/>
  <c r="BC85" i="3"/>
  <c r="Y86" i="3" s="1"/>
  <c r="BC83" i="3"/>
  <c r="Y84" i="3" s="1"/>
  <c r="Y82" i="3"/>
  <c r="BC81" i="3"/>
  <c r="BC79" i="3"/>
  <c r="BC77" i="3"/>
  <c r="BC75" i="3"/>
  <c r="Y76" i="3" s="1"/>
  <c r="Y165" i="3"/>
  <c r="M146" i="3"/>
  <c r="M118" i="3"/>
  <c r="M100" i="3"/>
  <c r="BC99" i="3"/>
  <c r="Y93" i="3"/>
  <c r="M92" i="3"/>
  <c r="BC91" i="3"/>
  <c r="AI92" i="3" s="1"/>
  <c r="AS89" i="3"/>
  <c r="M129" i="3"/>
  <c r="M128" i="3"/>
  <c r="AI116" i="3"/>
  <c r="M114" i="3"/>
  <c r="AI113" i="3"/>
  <c r="M106" i="3"/>
  <c r="AI105" i="3"/>
  <c r="AI103" i="3"/>
  <c r="M99" i="3"/>
  <c r="BC98" i="3"/>
  <c r="M91" i="3"/>
  <c r="BC90" i="3"/>
  <c r="AI84" i="3"/>
  <c r="AS142" i="3"/>
  <c r="BC131" i="3"/>
  <c r="AS132" i="3" s="1"/>
  <c r="AS117" i="3"/>
  <c r="BC115" i="3"/>
  <c r="AS114" i="3"/>
  <c r="BC107" i="3"/>
  <c r="AS106" i="3"/>
  <c r="M121" i="3"/>
  <c r="M119" i="3"/>
  <c r="AI101" i="3"/>
  <c r="Y99" i="3"/>
  <c r="M98" i="3"/>
  <c r="BC97" i="3"/>
  <c r="Y91" i="3"/>
  <c r="M90" i="3"/>
  <c r="BC89" i="3"/>
  <c r="AS90" i="3" s="1"/>
  <c r="AS86" i="3"/>
  <c r="AS84" i="3"/>
  <c r="AS82" i="3"/>
  <c r="AS72" i="3"/>
  <c r="AS70" i="3"/>
  <c r="M125" i="3"/>
  <c r="AS116" i="3"/>
  <c r="Y114" i="3"/>
  <c r="BC109" i="3"/>
  <c r="Y106" i="3"/>
  <c r="AS103" i="3"/>
  <c r="Y90" i="3"/>
  <c r="BC88" i="3"/>
  <c r="BC86" i="3"/>
  <c r="Y85" i="3"/>
  <c r="BC84" i="3"/>
  <c r="Y83" i="3"/>
  <c r="BC82" i="3"/>
  <c r="AS83" i="3" s="1"/>
  <c r="BC80" i="3"/>
  <c r="AS81" i="3" s="1"/>
  <c r="BC78" i="3"/>
  <c r="Y79" i="3" s="1"/>
  <c r="BC76" i="3"/>
  <c r="AI77" i="3" s="1"/>
  <c r="BC74" i="3"/>
  <c r="Y73" i="3"/>
  <c r="BC72" i="3"/>
  <c r="BC70" i="3"/>
  <c r="BC68" i="3"/>
  <c r="Y69" i="3" s="1"/>
  <c r="Y67" i="3"/>
  <c r="BC66" i="3"/>
  <c r="BC64" i="3"/>
  <c r="AI65" i="3" s="1"/>
  <c r="BC62" i="3"/>
  <c r="Y63" i="3" s="1"/>
  <c r="Y61" i="3"/>
  <c r="BC60" i="3"/>
  <c r="Y59" i="3"/>
  <c r="BC58" i="3"/>
  <c r="AS59" i="3" s="1"/>
  <c r="AS128" i="3"/>
  <c r="Y120" i="3"/>
  <c r="AS113" i="3"/>
  <c r="AS105" i="3"/>
  <c r="M124" i="3"/>
  <c r="BC117" i="3"/>
  <c r="Y118" i="3" s="1"/>
  <c r="AI117" i="3"/>
  <c r="Y116" i="3"/>
  <c r="BC111" i="3"/>
  <c r="Y112" i="3" s="1"/>
  <c r="AS110" i="3"/>
  <c r="M136" i="3"/>
  <c r="AI110" i="3"/>
  <c r="M108" i="3"/>
  <c r="M97" i="3"/>
  <c r="AI73" i="3"/>
  <c r="AS65" i="3"/>
  <c r="M61" i="3"/>
  <c r="AI59" i="3"/>
  <c r="AI57" i="3"/>
  <c r="AI51" i="3"/>
  <c r="BC143" i="3"/>
  <c r="AI104" i="3"/>
  <c r="AS79" i="3"/>
  <c r="AI74" i="3"/>
  <c r="AI72" i="3"/>
  <c r="AI70" i="3"/>
  <c r="BC95" i="3"/>
  <c r="AS96" i="3" s="1"/>
  <c r="AS94" i="3"/>
  <c r="M75" i="3"/>
  <c r="M73" i="3"/>
  <c r="M71" i="3"/>
  <c r="M67" i="3"/>
  <c r="BC63" i="3"/>
  <c r="BC61" i="3"/>
  <c r="AS53" i="3"/>
  <c r="AS51" i="3"/>
  <c r="AS47" i="3"/>
  <c r="AS100" i="3"/>
  <c r="AI89" i="3"/>
  <c r="M85" i="3"/>
  <c r="M83" i="3"/>
  <c r="M79" i="3"/>
  <c r="AS67" i="3"/>
  <c r="M62" i="3"/>
  <c r="AS57" i="3"/>
  <c r="M56" i="3"/>
  <c r="M54" i="3"/>
  <c r="M52" i="3"/>
  <c r="M50" i="3"/>
  <c r="M110" i="3"/>
  <c r="M103" i="3"/>
  <c r="M94" i="3"/>
  <c r="AS85" i="3"/>
  <c r="AI66" i="3"/>
  <c r="M64" i="3"/>
  <c r="AI60" i="3"/>
  <c r="BC55" i="3"/>
  <c r="Y54" i="3"/>
  <c r="BC53" i="3"/>
  <c r="BC51" i="3"/>
  <c r="Y52" i="3" s="1"/>
  <c r="Y50" i="3"/>
  <c r="BC49" i="3"/>
  <c r="BC47" i="3"/>
  <c r="Y46" i="3"/>
  <c r="BC45" i="3"/>
  <c r="Y44" i="3"/>
  <c r="BC43" i="3"/>
  <c r="AS44" i="3" s="1"/>
  <c r="BC41" i="3"/>
  <c r="AI42" i="3" s="1"/>
  <c r="BC39" i="3"/>
  <c r="Y40" i="3" s="1"/>
  <c r="BC37" i="3"/>
  <c r="AI38" i="3" s="1"/>
  <c r="BC35" i="3"/>
  <c r="Y36" i="3" s="1"/>
  <c r="Y34" i="3"/>
  <c r="BC33" i="3"/>
  <c r="BC31" i="3"/>
  <c r="BC29" i="3"/>
  <c r="Y28" i="3"/>
  <c r="BC27" i="3"/>
  <c r="BC25" i="3"/>
  <c r="BC23" i="3"/>
  <c r="Y24" i="3" s="1"/>
  <c r="Y22" i="3"/>
  <c r="BC21" i="3"/>
  <c r="Y20" i="3"/>
  <c r="BC19" i="3"/>
  <c r="Y18" i="3"/>
  <c r="BC17" i="3"/>
  <c r="BC15" i="3"/>
  <c r="AS16" i="3" s="1"/>
  <c r="BC13" i="3"/>
  <c r="Y14" i="3" s="1"/>
  <c r="AS118" i="3"/>
  <c r="AS107" i="3"/>
  <c r="M102" i="3"/>
  <c r="BC96" i="3"/>
  <c r="AI97" i="3" s="1"/>
  <c r="Y89" i="3"/>
  <c r="AI79" i="3"/>
  <c r="M69" i="3"/>
  <c r="BC65" i="3"/>
  <c r="AS66" i="3" s="1"/>
  <c r="M95" i="3"/>
  <c r="AS91" i="3"/>
  <c r="AI90" i="3"/>
  <c r="M87" i="3"/>
  <c r="AS73" i="3"/>
  <c r="AS71" i="3"/>
  <c r="Y62" i="3"/>
  <c r="AI61" i="3"/>
  <c r="M59" i="3"/>
  <c r="M58" i="3"/>
  <c r="BC57" i="3"/>
  <c r="AS58" i="3" s="1"/>
  <c r="AI54" i="3"/>
  <c r="AI50" i="3"/>
  <c r="AI48" i="3"/>
  <c r="AI46" i="3"/>
  <c r="AI44" i="3"/>
  <c r="AI40" i="3"/>
  <c r="AI36" i="3"/>
  <c r="AI34" i="3"/>
  <c r="AI28" i="3"/>
  <c r="AS120" i="3"/>
  <c r="BC103" i="3"/>
  <c r="Y104" i="3" s="1"/>
  <c r="BC101" i="3"/>
  <c r="AI91" i="3"/>
  <c r="AI82" i="3"/>
  <c r="BC67" i="3"/>
  <c r="M63" i="3"/>
  <c r="BC59" i="3"/>
  <c r="AS60" i="3" s="1"/>
  <c r="Y58" i="3"/>
  <c r="AS54" i="3"/>
  <c r="AS52" i="3"/>
  <c r="AS50" i="3"/>
  <c r="M116" i="3"/>
  <c r="AS99" i="3"/>
  <c r="M96" i="3"/>
  <c r="BC93" i="3"/>
  <c r="M89" i="3"/>
  <c r="M81" i="3"/>
  <c r="M77" i="3"/>
  <c r="Y47" i="3"/>
  <c r="M45" i="3"/>
  <c r="M40" i="3"/>
  <c r="AI39" i="3"/>
  <c r="M37" i="3"/>
  <c r="M32" i="3"/>
  <c r="M29" i="3"/>
  <c r="M25" i="3"/>
  <c r="BC24" i="3"/>
  <c r="AS22" i="3"/>
  <c r="AI20" i="3"/>
  <c r="M17" i="3"/>
  <c r="BC16" i="3"/>
  <c r="Y17" i="3" s="1"/>
  <c r="AI99" i="3"/>
  <c r="BC94" i="3"/>
  <c r="BC73" i="3"/>
  <c r="AS74" i="3" s="1"/>
  <c r="BC69" i="3"/>
  <c r="Y70" i="3" s="1"/>
  <c r="AI67" i="3"/>
  <c r="BC56" i="3"/>
  <c r="BC54" i="3"/>
  <c r="BC52" i="3"/>
  <c r="BC50" i="3"/>
  <c r="BC48" i="3"/>
  <c r="AS49" i="3" s="1"/>
  <c r="BC38" i="3"/>
  <c r="Y35" i="3"/>
  <c r="BC30" i="3"/>
  <c r="AI85" i="3"/>
  <c r="AS45" i="3"/>
  <c r="AS34" i="3"/>
  <c r="Y25" i="3"/>
  <c r="M24" i="3"/>
  <c r="AS21" i="3"/>
  <c r="M16" i="3"/>
  <c r="AS101" i="3"/>
  <c r="M42" i="3"/>
  <c r="M39" i="3"/>
  <c r="M34" i="3"/>
  <c r="M31" i="3"/>
  <c r="M23" i="3"/>
  <c r="BC22" i="3"/>
  <c r="AS20" i="3"/>
  <c r="AI18" i="3"/>
  <c r="M15" i="3"/>
  <c r="BC14" i="3"/>
  <c r="Y15" i="3" s="1"/>
  <c r="BC46" i="3"/>
  <c r="Y45" i="3"/>
  <c r="BC40" i="3"/>
  <c r="AS41" i="3" s="1"/>
  <c r="BC32" i="3"/>
  <c r="AI33" i="3" s="1"/>
  <c r="Y11" i="3"/>
  <c r="BC10" i="3"/>
  <c r="Y9" i="3"/>
  <c r="AS77" i="3"/>
  <c r="Y57" i="3"/>
  <c r="Y51" i="3"/>
  <c r="Y49" i="3"/>
  <c r="AS39" i="3"/>
  <c r="AS36" i="3"/>
  <c r="AS28" i="3"/>
  <c r="AI25" i="3"/>
  <c r="M22" i="3"/>
  <c r="AI17" i="3"/>
  <c r="M14" i="3"/>
  <c r="M68" i="3"/>
  <c r="Y66" i="3"/>
  <c r="AI47" i="3"/>
  <c r="M44" i="3"/>
  <c r="M41" i="3"/>
  <c r="M36" i="3"/>
  <c r="M33" i="3"/>
  <c r="M21" i="3"/>
  <c r="BC20" i="3"/>
  <c r="AS18" i="3"/>
  <c r="M13" i="3"/>
  <c r="BC12" i="3"/>
  <c r="AI11" i="3"/>
  <c r="AS75" i="3"/>
  <c r="Y74" i="3"/>
  <c r="M60" i="3"/>
  <c r="M57" i="3"/>
  <c r="M55" i="3"/>
  <c r="M53" i="3"/>
  <c r="M51" i="3"/>
  <c r="M49" i="3"/>
  <c r="M28" i="3"/>
  <c r="AS61" i="3"/>
  <c r="M46" i="3"/>
  <c r="AI45" i="3"/>
  <c r="BC119" i="3"/>
  <c r="AI120" i="3" s="1"/>
  <c r="M65" i="3"/>
  <c r="AI58" i="3"/>
  <c r="M48" i="3"/>
  <c r="AS46" i="3"/>
  <c r="BC44" i="3"/>
  <c r="BC36" i="3"/>
  <c r="BC28" i="3"/>
  <c r="AS29" i="3" s="1"/>
  <c r="AI29" i="3"/>
  <c r="AI14" i="3"/>
  <c r="M10" i="3"/>
  <c r="M9" i="3"/>
  <c r="BC102" i="3"/>
  <c r="AS43" i="3"/>
  <c r="AI22" i="3"/>
  <c r="BC18" i="3"/>
  <c r="AS19" i="3" s="1"/>
  <c r="AI12" i="3"/>
  <c r="M66" i="3"/>
  <c r="AI21" i="3"/>
  <c r="M47" i="3"/>
  <c r="M35" i="3"/>
  <c r="M27" i="3"/>
  <c r="M18" i="3"/>
  <c r="BC11" i="3"/>
  <c r="M20" i="3"/>
  <c r="M12" i="3"/>
  <c r="AS15" i="3"/>
  <c r="M26" i="3"/>
  <c r="BC34" i="3"/>
  <c r="M43" i="3"/>
  <c r="M30" i="3"/>
  <c r="BC26" i="3"/>
  <c r="BC42" i="3"/>
  <c r="Y39" i="3"/>
  <c r="AS14" i="3"/>
  <c r="AS93" i="3"/>
  <c r="BC71" i="3"/>
  <c r="Y72" i="3" s="1"/>
  <c r="M38" i="3"/>
  <c r="AS25" i="3"/>
  <c r="Y21" i="3"/>
  <c r="AS17" i="3"/>
  <c r="AS11" i="3"/>
  <c r="AI15" i="3"/>
  <c r="M11" i="3"/>
  <c r="M19" i="3"/>
  <c r="AS12" i="3"/>
  <c r="Y12" i="3"/>
  <c r="BC9" i="3"/>
  <c r="O5" i="4"/>
  <c r="N5" i="4"/>
  <c r="L5" i="4"/>
  <c r="G8" i="3" s="1"/>
  <c r="G368" i="3"/>
  <c r="G366" i="3"/>
  <c r="G364" i="3"/>
  <c r="G362" i="3"/>
  <c r="G360" i="3"/>
  <c r="G358" i="3"/>
  <c r="G356" i="3"/>
  <c r="G354" i="3"/>
  <c r="G352" i="3"/>
  <c r="AW367" i="3"/>
  <c r="AC368" i="3" s="1"/>
  <c r="AW365" i="3"/>
  <c r="S364" i="3"/>
  <c r="AW363" i="3"/>
  <c r="AW361" i="3"/>
  <c r="AM362" i="3" s="1"/>
  <c r="AW364" i="3"/>
  <c r="G365" i="3"/>
  <c r="G361" i="3"/>
  <c r="S360" i="3"/>
  <c r="G359" i="3"/>
  <c r="AW358" i="3"/>
  <c r="AM359" i="3" s="1"/>
  <c r="AM356" i="3"/>
  <c r="AC354" i="3"/>
  <c r="AW357" i="3"/>
  <c r="AC358" i="3" s="1"/>
  <c r="S359" i="3"/>
  <c r="AC364" i="3"/>
  <c r="S361" i="3"/>
  <c r="AC360" i="3"/>
  <c r="G357" i="3"/>
  <c r="AW356" i="3"/>
  <c r="AC357" i="3" s="1"/>
  <c r="AC352" i="3"/>
  <c r="G351" i="3"/>
  <c r="G349" i="3"/>
  <c r="AW368" i="3"/>
  <c r="AW355" i="3"/>
  <c r="AW366" i="3"/>
  <c r="AM363" i="3"/>
  <c r="AW362" i="3"/>
  <c r="AC363" i="3" s="1"/>
  <c r="AC359" i="3"/>
  <c r="S357" i="3"/>
  <c r="G363" i="3"/>
  <c r="S356" i="3"/>
  <c r="G355" i="3"/>
  <c r="AW354" i="3"/>
  <c r="AC355" i="3" s="1"/>
  <c r="AC365" i="3"/>
  <c r="AC361" i="3"/>
  <c r="AW351" i="3"/>
  <c r="AM352" i="3" s="1"/>
  <c r="AM349" i="3"/>
  <c r="AW360" i="3"/>
  <c r="G347" i="3"/>
  <c r="G345" i="3"/>
  <c r="G343" i="3"/>
  <c r="G341" i="3"/>
  <c r="G348" i="3"/>
  <c r="G344" i="3"/>
  <c r="G340" i="3"/>
  <c r="AM336" i="3"/>
  <c r="AM350" i="3"/>
  <c r="AC349" i="3"/>
  <c r="AW344" i="3"/>
  <c r="AM341" i="3"/>
  <c r="AW340" i="3"/>
  <c r="S341" i="3" s="1"/>
  <c r="G339" i="3"/>
  <c r="G337" i="3"/>
  <c r="AW348" i="3"/>
  <c r="S349" i="3" s="1"/>
  <c r="AM364" i="3"/>
  <c r="AW353" i="3"/>
  <c r="AM354" i="3" s="1"/>
  <c r="S348" i="3"/>
  <c r="AC347" i="3"/>
  <c r="G346" i="3"/>
  <c r="AM347" i="3"/>
  <c r="S347" i="3"/>
  <c r="AW346" i="3"/>
  <c r="G367" i="3"/>
  <c r="AC353" i="3"/>
  <c r="AC362" i="3"/>
  <c r="AM358" i="3"/>
  <c r="G336" i="3"/>
  <c r="M5" i="4"/>
  <c r="AC356" i="3"/>
  <c r="S352" i="3"/>
  <c r="G342" i="3"/>
  <c r="AW336" i="3"/>
  <c r="AW359" i="3"/>
  <c r="AM357" i="3"/>
  <c r="AW352" i="3"/>
  <c r="S353" i="3" s="1"/>
  <c r="G350" i="3"/>
  <c r="AM343" i="3"/>
  <c r="AW339" i="3"/>
  <c r="AW337" i="3"/>
  <c r="AM338" i="3" s="1"/>
  <c r="G335" i="3"/>
  <c r="AW334" i="3"/>
  <c r="AM332" i="3"/>
  <c r="AM361" i="3"/>
  <c r="AW349" i="3"/>
  <c r="S350" i="3" s="1"/>
  <c r="AC343" i="3"/>
  <c r="AW342" i="3"/>
  <c r="S343" i="3" s="1"/>
  <c r="AC330" i="3"/>
  <c r="AC326" i="3"/>
  <c r="AM360" i="3"/>
  <c r="AC350" i="3"/>
  <c r="S335" i="3"/>
  <c r="G334" i="3"/>
  <c r="AW333" i="3"/>
  <c r="AC334" i="3" s="1"/>
  <c r="AM331" i="3"/>
  <c r="AM340" i="3"/>
  <c r="G338" i="3"/>
  <c r="AC336" i="3"/>
  <c r="AW335" i="3"/>
  <c r="S334" i="3"/>
  <c r="G329" i="3"/>
  <c r="G327" i="3"/>
  <c r="G325" i="3"/>
  <c r="AW347" i="3"/>
  <c r="AM348" i="3" s="1"/>
  <c r="G332" i="3"/>
  <c r="AW331" i="3"/>
  <c r="AW328" i="3"/>
  <c r="S329" i="3" s="1"/>
  <c r="S327" i="3"/>
  <c r="S354" i="3"/>
  <c r="G353" i="3"/>
  <c r="AC335" i="3"/>
  <c r="G331" i="3"/>
  <c r="AW330" i="3"/>
  <c r="S331" i="3" s="1"/>
  <c r="S330" i="3"/>
  <c r="AW329" i="3"/>
  <c r="AW323" i="3"/>
  <c r="AC324" i="3" s="1"/>
  <c r="AM319" i="3"/>
  <c r="AM317" i="3"/>
  <c r="AM335" i="3"/>
  <c r="G333" i="3"/>
  <c r="AM330" i="3"/>
  <c r="G324" i="3"/>
  <c r="G322" i="3"/>
  <c r="G320" i="3"/>
  <c r="G318" i="3"/>
  <c r="S336" i="3"/>
  <c r="AC327" i="3"/>
  <c r="AW321" i="3"/>
  <c r="AW319" i="3"/>
  <c r="S320" i="3" s="1"/>
  <c r="AC333" i="3"/>
  <c r="AW345" i="3"/>
  <c r="AC346" i="3" s="1"/>
  <c r="AM329" i="3"/>
  <c r="AW324" i="3"/>
  <c r="AC325" i="3" s="1"/>
  <c r="S324" i="3"/>
  <c r="AC320" i="3"/>
  <c r="AC306" i="3"/>
  <c r="AC304" i="3"/>
  <c r="AW343" i="3"/>
  <c r="AC332" i="3"/>
  <c r="G330" i="3"/>
  <c r="AW325" i="3"/>
  <c r="AC331" i="3"/>
  <c r="AW327" i="3"/>
  <c r="AM320" i="3"/>
  <c r="AM304" i="3"/>
  <c r="S332" i="3"/>
  <c r="AC329" i="3"/>
  <c r="AM346" i="3"/>
  <c r="AM327" i="3"/>
  <c r="S321" i="3"/>
  <c r="S318" i="3"/>
  <c r="AW317" i="3"/>
  <c r="AM318" i="3" s="1"/>
  <c r="AM325" i="3"/>
  <c r="G319" i="3"/>
  <c r="G313" i="3"/>
  <c r="G309" i="3"/>
  <c r="G305" i="3"/>
  <c r="G301" i="3"/>
  <c r="G299" i="3"/>
  <c r="G297" i="3"/>
  <c r="AW350" i="3"/>
  <c r="AW322" i="3"/>
  <c r="S323" i="3" s="1"/>
  <c r="AW316" i="3"/>
  <c r="S317" i="3" s="1"/>
  <c r="G315" i="3"/>
  <c r="S308" i="3"/>
  <c r="AC307" i="3"/>
  <c r="S304" i="3"/>
  <c r="AC303" i="3"/>
  <c r="AM339" i="3"/>
  <c r="S337" i="3"/>
  <c r="G321" i="3"/>
  <c r="G316" i="3"/>
  <c r="AM324" i="3"/>
  <c r="AW313" i="3"/>
  <c r="AW309" i="3"/>
  <c r="AC310" i="3" s="1"/>
  <c r="AW305" i="3"/>
  <c r="AM306" i="3" s="1"/>
  <c r="S305" i="3"/>
  <c r="AW301" i="3"/>
  <c r="AC302" i="3" s="1"/>
  <c r="AC299" i="3"/>
  <c r="S363" i="3"/>
  <c r="AC319" i="3"/>
  <c r="G314" i="3"/>
  <c r="G310" i="3"/>
  <c r="G306" i="3"/>
  <c r="G302" i="3"/>
  <c r="AW338" i="3"/>
  <c r="AC339" i="3" s="1"/>
  <c r="AC321" i="3"/>
  <c r="S319" i="3"/>
  <c r="AW318" i="3"/>
  <c r="AC313" i="3"/>
  <c r="G323" i="3"/>
  <c r="AW320" i="3"/>
  <c r="AM321" i="3" s="1"/>
  <c r="S316" i="3"/>
  <c r="S314" i="3"/>
  <c r="AW341" i="3"/>
  <c r="AM342" i="3" s="1"/>
  <c r="G328" i="3"/>
  <c r="G304" i="3"/>
  <c r="G303" i="3"/>
  <c r="G295" i="3"/>
  <c r="AW291" i="3"/>
  <c r="AM292" i="3" s="1"/>
  <c r="AM288" i="3"/>
  <c r="AW287" i="3"/>
  <c r="AW332" i="3"/>
  <c r="AM333" i="3" s="1"/>
  <c r="G312" i="3"/>
  <c r="S306" i="3"/>
  <c r="G292" i="3"/>
  <c r="AW326" i="3"/>
  <c r="AW310" i="3"/>
  <c r="AC311" i="3" s="1"/>
  <c r="G308" i="3"/>
  <c r="G307" i="3"/>
  <c r="AW300" i="3"/>
  <c r="AM301" i="3" s="1"/>
  <c r="AW298" i="3"/>
  <c r="AW296" i="3"/>
  <c r="AC317" i="3"/>
  <c r="AW304" i="3"/>
  <c r="AC300" i="3"/>
  <c r="AC296" i="3"/>
  <c r="AW295" i="3"/>
  <c r="AW292" i="3"/>
  <c r="S293" i="3" s="1"/>
  <c r="S292" i="3"/>
  <c r="AW288" i="3"/>
  <c r="S288" i="3"/>
  <c r="AW284" i="3"/>
  <c r="AC279" i="3"/>
  <c r="G326" i="3"/>
  <c r="S310" i="3"/>
  <c r="G300" i="3"/>
  <c r="G298" i="3"/>
  <c r="G293" i="3"/>
  <c r="G289" i="3"/>
  <c r="G285" i="3"/>
  <c r="G283" i="3"/>
  <c r="AW282" i="3"/>
  <c r="G317" i="3"/>
  <c r="AW311" i="3"/>
  <c r="AC312" i="3" s="1"/>
  <c r="S311" i="3"/>
  <c r="AW303" i="3"/>
  <c r="AW302" i="3"/>
  <c r="S303" i="3" s="1"/>
  <c r="G296" i="3"/>
  <c r="AM294" i="3"/>
  <c r="AW293" i="3"/>
  <c r="AM290" i="3"/>
  <c r="AW289" i="3"/>
  <c r="AM313" i="3"/>
  <c r="AW308" i="3"/>
  <c r="AM305" i="3"/>
  <c r="AC301" i="3"/>
  <c r="G294" i="3"/>
  <c r="G290" i="3"/>
  <c r="AM311" i="3"/>
  <c r="AW307" i="3"/>
  <c r="AM308" i="3" s="1"/>
  <c r="AW306" i="3"/>
  <c r="AM307" i="3" s="1"/>
  <c r="AW315" i="3"/>
  <c r="AC316" i="3" s="1"/>
  <c r="S289" i="3"/>
  <c r="AC288" i="3"/>
  <c r="G288" i="3"/>
  <c r="AM287" i="3"/>
  <c r="AW285" i="3"/>
  <c r="G278" i="3"/>
  <c r="G276" i="3"/>
  <c r="G274" i="3"/>
  <c r="G272" i="3"/>
  <c r="G270" i="3"/>
  <c r="G268" i="3"/>
  <c r="G266" i="3"/>
  <c r="G264" i="3"/>
  <c r="G262" i="3"/>
  <c r="G260" i="3"/>
  <c r="G258" i="3"/>
  <c r="AM328" i="3"/>
  <c r="AW277" i="3"/>
  <c r="AM278" i="3" s="1"/>
  <c r="S276" i="3"/>
  <c r="AW275" i="3"/>
  <c r="AW273" i="3"/>
  <c r="AM274" i="3" s="1"/>
  <c r="AW271" i="3"/>
  <c r="S272" i="3" s="1"/>
  <c r="S270" i="3"/>
  <c r="AW269" i="3"/>
  <c r="S307" i="3"/>
  <c r="S302" i="3"/>
  <c r="AM295" i="3"/>
  <c r="S294" i="3"/>
  <c r="AC290" i="3"/>
  <c r="AM280" i="3"/>
  <c r="S296" i="3"/>
  <c r="G291" i="3"/>
  <c r="AC282" i="3"/>
  <c r="AM279" i="3"/>
  <c r="AC276" i="3"/>
  <c r="AC274" i="3"/>
  <c r="AC272" i="3"/>
  <c r="AM298" i="3"/>
  <c r="AW297" i="3"/>
  <c r="S298" i="3" s="1"/>
  <c r="AW294" i="3"/>
  <c r="AW286" i="3"/>
  <c r="G286" i="3"/>
  <c r="AW314" i="3"/>
  <c r="AM315" i="3" s="1"/>
  <c r="AW312" i="3"/>
  <c r="S313" i="3" s="1"/>
  <c r="G311" i="3"/>
  <c r="AC305" i="3"/>
  <c r="S290" i="3"/>
  <c r="AM289" i="3"/>
  <c r="G281" i="3"/>
  <c r="AW280" i="3"/>
  <c r="AM276" i="3"/>
  <c r="AM272" i="3"/>
  <c r="AM270" i="3"/>
  <c r="AM268" i="3"/>
  <c r="S342" i="3"/>
  <c r="AC293" i="3"/>
  <c r="AW281" i="3"/>
  <c r="G280" i="3"/>
  <c r="AW279" i="3"/>
  <c r="G277" i="3"/>
  <c r="G275" i="3"/>
  <c r="G273" i="3"/>
  <c r="G271" i="3"/>
  <c r="G269" i="3"/>
  <c r="G267" i="3"/>
  <c r="G265" i="3"/>
  <c r="G263" i="3"/>
  <c r="G261" i="3"/>
  <c r="G259" i="3"/>
  <c r="G257" i="3"/>
  <c r="S299" i="3"/>
  <c r="AW290" i="3"/>
  <c r="AC291" i="3" s="1"/>
  <c r="AW283" i="3"/>
  <c r="G282" i="3"/>
  <c r="S277" i="3"/>
  <c r="AW276" i="3"/>
  <c r="AM277" i="3" s="1"/>
  <c r="AW274" i="3"/>
  <c r="S275" i="3" s="1"/>
  <c r="AW272" i="3"/>
  <c r="S271" i="3"/>
  <c r="AW270" i="3"/>
  <c r="AW268" i="3"/>
  <c r="AW266" i="3"/>
  <c r="S267" i="3" s="1"/>
  <c r="S265" i="3"/>
  <c r="AW264" i="3"/>
  <c r="S263" i="3"/>
  <c r="AW262" i="3"/>
  <c r="AC289" i="3"/>
  <c r="G284" i="3"/>
  <c r="AM303" i="3"/>
  <c r="AW299" i="3"/>
  <c r="S300" i="3" s="1"/>
  <c r="AM296" i="3"/>
  <c r="S282" i="3"/>
  <c r="AC258" i="3"/>
  <c r="AW256" i="3"/>
  <c r="S254" i="3"/>
  <c r="AW253" i="3"/>
  <c r="AC254" i="3" s="1"/>
  <c r="S252" i="3"/>
  <c r="AW251" i="3"/>
  <c r="S250" i="3"/>
  <c r="AW249" i="3"/>
  <c r="AM250" i="3" s="1"/>
  <c r="S248" i="3"/>
  <c r="AW247" i="3"/>
  <c r="AW245" i="3"/>
  <c r="S244" i="3"/>
  <c r="AW243" i="3"/>
  <c r="S242" i="3"/>
  <c r="AW241" i="3"/>
  <c r="AM242" i="3" s="1"/>
  <c r="S240" i="3"/>
  <c r="AW239" i="3"/>
  <c r="S238" i="3"/>
  <c r="AW237" i="3"/>
  <c r="AM299" i="3"/>
  <c r="AC267" i="3"/>
  <c r="AC263" i="3"/>
  <c r="AW257" i="3"/>
  <c r="G287" i="3"/>
  <c r="S257" i="3"/>
  <c r="G256" i="3"/>
  <c r="AW255" i="3"/>
  <c r="AM256" i="3" s="1"/>
  <c r="AC252" i="3"/>
  <c r="AC250" i="3"/>
  <c r="AC248" i="3"/>
  <c r="AC246" i="3"/>
  <c r="AC244" i="3"/>
  <c r="AC242" i="3"/>
  <c r="AW267" i="3"/>
  <c r="S268" i="3" s="1"/>
  <c r="AW263" i="3"/>
  <c r="AM261" i="3"/>
  <c r="AW259" i="3"/>
  <c r="AC260" i="3" s="1"/>
  <c r="S256" i="3"/>
  <c r="AM254" i="3"/>
  <c r="AM252" i="3"/>
  <c r="AM248" i="3"/>
  <c r="AM244" i="3"/>
  <c r="AM240" i="3"/>
  <c r="AM238" i="3"/>
  <c r="AM236" i="3"/>
  <c r="AM232" i="3"/>
  <c r="G279" i="3"/>
  <c r="AC262" i="3"/>
  <c r="S261" i="3"/>
  <c r="AC257" i="3"/>
  <c r="G255" i="3"/>
  <c r="G253" i="3"/>
  <c r="G251" i="3"/>
  <c r="G249" i="3"/>
  <c r="G247" i="3"/>
  <c r="G245" i="3"/>
  <c r="G243" i="3"/>
  <c r="G241" i="3"/>
  <c r="G239" i="3"/>
  <c r="G237" i="3"/>
  <c r="G235" i="3"/>
  <c r="AW254" i="3"/>
  <c r="S255" i="3" s="1"/>
  <c r="AW252" i="3"/>
  <c r="S253" i="3" s="1"/>
  <c r="AW250" i="3"/>
  <c r="S249" i="3"/>
  <c r="AW248" i="3"/>
  <c r="AW246" i="3"/>
  <c r="S247" i="3" s="1"/>
  <c r="AW244" i="3"/>
  <c r="S243" i="3"/>
  <c r="AW242" i="3"/>
  <c r="AW240" i="3"/>
  <c r="S241" i="3" s="1"/>
  <c r="AW238" i="3"/>
  <c r="S239" i="3" s="1"/>
  <c r="S237" i="3"/>
  <c r="AW236" i="3"/>
  <c r="AW234" i="3"/>
  <c r="AW232" i="3"/>
  <c r="AM233" i="3" s="1"/>
  <c r="S231" i="3"/>
  <c r="AW230" i="3"/>
  <c r="S229" i="3"/>
  <c r="AC292" i="3"/>
  <c r="AC256" i="3"/>
  <c r="AM282" i="3"/>
  <c r="AM300" i="3"/>
  <c r="AW278" i="3"/>
  <c r="S279" i="3" s="1"/>
  <c r="AM267" i="3"/>
  <c r="AM263" i="3"/>
  <c r="AM257" i="3"/>
  <c r="AM273" i="3"/>
  <c r="G246" i="3"/>
  <c r="AC240" i="3"/>
  <c r="AC239" i="3"/>
  <c r="G236" i="3"/>
  <c r="G234" i="3"/>
  <c r="AC294" i="3"/>
  <c r="AM275" i="3"/>
  <c r="AC270" i="3"/>
  <c r="AC253" i="3"/>
  <c r="AC249" i="3"/>
  <c r="AC275" i="3"/>
  <c r="AM237" i="3"/>
  <c r="G232" i="3"/>
  <c r="AC268" i="3"/>
  <c r="G238" i="3"/>
  <c r="AC230" i="3"/>
  <c r="AM229" i="3"/>
  <c r="AM228" i="3"/>
  <c r="AM226" i="3"/>
  <c r="AM224" i="3"/>
  <c r="AM220" i="3"/>
  <c r="AM218" i="3"/>
  <c r="AW258" i="3"/>
  <c r="G254" i="3"/>
  <c r="G252" i="3"/>
  <c r="G250" i="3"/>
  <c r="G248" i="3"/>
  <c r="AM255" i="3"/>
  <c r="AC280" i="3"/>
  <c r="AM271" i="3"/>
  <c r="G244" i="3"/>
  <c r="AC243" i="3"/>
  <c r="AW261" i="3"/>
  <c r="S262" i="3" s="1"/>
  <c r="AW229" i="3"/>
  <c r="S230" i="3" s="1"/>
  <c r="G224" i="3"/>
  <c r="G221" i="3"/>
  <c r="G212" i="3"/>
  <c r="AW211" i="3"/>
  <c r="G207" i="3"/>
  <c r="G205" i="3"/>
  <c r="G203" i="3"/>
  <c r="G201" i="3"/>
  <c r="G199" i="3"/>
  <c r="G197" i="3"/>
  <c r="S266" i="3"/>
  <c r="AC236" i="3"/>
  <c r="S232" i="3"/>
  <c r="G229" i="3"/>
  <c r="AW225" i="3"/>
  <c r="AW222" i="3"/>
  <c r="S219" i="3"/>
  <c r="G211" i="3"/>
  <c r="AW210" i="3"/>
  <c r="S211" i="3" s="1"/>
  <c r="S207" i="3"/>
  <c r="AW206" i="3"/>
  <c r="S205" i="3"/>
  <c r="AW204" i="3"/>
  <c r="AW202" i="3"/>
  <c r="S201" i="3"/>
  <c r="AW200" i="3"/>
  <c r="S199" i="3"/>
  <c r="S280" i="3"/>
  <c r="AC271" i="3"/>
  <c r="AW265" i="3"/>
  <c r="AC266" i="3" s="1"/>
  <c r="AM239" i="3"/>
  <c r="AC237" i="3"/>
  <c r="AM221" i="3"/>
  <c r="AC220" i="3"/>
  <c r="S212" i="3"/>
  <c r="AW260" i="3"/>
  <c r="AC261" i="3" s="1"/>
  <c r="G226" i="3"/>
  <c r="AC225" i="3"/>
  <c r="G223" i="3"/>
  <c r="AM243" i="3"/>
  <c r="S236" i="3"/>
  <c r="G230" i="3"/>
  <c r="AW227" i="3"/>
  <c r="AC228" i="3" s="1"/>
  <c r="AW224" i="3"/>
  <c r="S225" i="3" s="1"/>
  <c r="S221" i="3"/>
  <c r="AW219" i="3"/>
  <c r="G217" i="3"/>
  <c r="AW216" i="3"/>
  <c r="AC212" i="3"/>
  <c r="G209" i="3"/>
  <c r="AW208" i="3"/>
  <c r="AM209" i="3" s="1"/>
  <c r="AC277" i="3"/>
  <c r="AW235" i="3"/>
  <c r="AW231" i="3"/>
  <c r="S210" i="3"/>
  <c r="AM207" i="3"/>
  <c r="AM205" i="3"/>
  <c r="AM201" i="3"/>
  <c r="AM199" i="3"/>
  <c r="AM185" i="3"/>
  <c r="AM181" i="3"/>
  <c r="G228" i="3"/>
  <c r="G225" i="3"/>
  <c r="G220" i="3"/>
  <c r="G216" i="3"/>
  <c r="AW215" i="3"/>
  <c r="AM216" i="3" s="1"/>
  <c r="S209" i="3"/>
  <c r="G208" i="3"/>
  <c r="G206" i="3"/>
  <c r="G204" i="3"/>
  <c r="G202" i="3"/>
  <c r="G200" i="3"/>
  <c r="G198" i="3"/>
  <c r="G196" i="3"/>
  <c r="G194" i="3"/>
  <c r="G192" i="3"/>
  <c r="G190" i="3"/>
  <c r="G188" i="3"/>
  <c r="G186" i="3"/>
  <c r="G184" i="3"/>
  <c r="G182" i="3"/>
  <c r="G180" i="3"/>
  <c r="AM253" i="3"/>
  <c r="AM249" i="3"/>
  <c r="AC241" i="3"/>
  <c r="G240" i="3"/>
  <c r="AC238" i="3"/>
  <c r="AC232" i="3"/>
  <c r="G227" i="3"/>
  <c r="G222" i="3"/>
  <c r="AC221" i="3"/>
  <c r="G219" i="3"/>
  <c r="AC217" i="3"/>
  <c r="S234" i="3"/>
  <c r="AC233" i="3"/>
  <c r="G233" i="3"/>
  <c r="AW228" i="3"/>
  <c r="AC229" i="3" s="1"/>
  <c r="S228" i="3"/>
  <c r="AW223" i="3"/>
  <c r="S224" i="3" s="1"/>
  <c r="AW220" i="3"/>
  <c r="S220" i="3"/>
  <c r="AW233" i="3"/>
  <c r="AM234" i="3" s="1"/>
  <c r="G214" i="3"/>
  <c r="AM211" i="3"/>
  <c r="AC206" i="3"/>
  <c r="AM186" i="3"/>
  <c r="AC185" i="3"/>
  <c r="AW218" i="3"/>
  <c r="AM219" i="3" s="1"/>
  <c r="AC216" i="3"/>
  <c r="G213" i="3"/>
  <c r="S194" i="3"/>
  <c r="S192" i="3"/>
  <c r="AM190" i="3"/>
  <c r="G183" i="3"/>
  <c r="AC176" i="3"/>
  <c r="AW217" i="3"/>
  <c r="S186" i="3"/>
  <c r="G231" i="3"/>
  <c r="G210" i="3"/>
  <c r="AC205" i="3"/>
  <c r="AW226" i="3"/>
  <c r="S223" i="3"/>
  <c r="AW214" i="3"/>
  <c r="AC215" i="3" s="1"/>
  <c r="AC210" i="3"/>
  <c r="S206" i="3"/>
  <c r="AW205" i="3"/>
  <c r="AW201" i="3"/>
  <c r="AC202" i="3" s="1"/>
  <c r="AW198" i="3"/>
  <c r="G185" i="3"/>
  <c r="AC184" i="3"/>
  <c r="G177" i="3"/>
  <c r="G175" i="3"/>
  <c r="G173" i="3"/>
  <c r="G171" i="3"/>
  <c r="G169" i="3"/>
  <c r="G167" i="3"/>
  <c r="G165" i="3"/>
  <c r="AC224" i="3"/>
  <c r="S216" i="3"/>
  <c r="AW195" i="3"/>
  <c r="AW193" i="3"/>
  <c r="AM194" i="3" s="1"/>
  <c r="AW191" i="3"/>
  <c r="AM192" i="3" s="1"/>
  <c r="AW189" i="3"/>
  <c r="S188" i="3"/>
  <c r="AW186" i="3"/>
  <c r="AW183" i="3"/>
  <c r="S177" i="3"/>
  <c r="AW176" i="3"/>
  <c r="AC218" i="3"/>
  <c r="AW213" i="3"/>
  <c r="AC209" i="3"/>
  <c r="AC204" i="3"/>
  <c r="AC200" i="3"/>
  <c r="AM182" i="3"/>
  <c r="AC234" i="3"/>
  <c r="AC226" i="3"/>
  <c r="AW209" i="3"/>
  <c r="AM210" i="3" s="1"/>
  <c r="AC207" i="3"/>
  <c r="AC199" i="3"/>
  <c r="S226" i="3"/>
  <c r="G218" i="3"/>
  <c r="G215" i="3"/>
  <c r="AM212" i="3"/>
  <c r="AW207" i="3"/>
  <c r="AM208" i="3" s="1"/>
  <c r="AW203" i="3"/>
  <c r="AW199" i="3"/>
  <c r="S200" i="3" s="1"/>
  <c r="AM184" i="3"/>
  <c r="AC177" i="3"/>
  <c r="AW171" i="3"/>
  <c r="S172" i="3" s="1"/>
  <c r="S168" i="3"/>
  <c r="G166" i="3"/>
  <c r="S165" i="3"/>
  <c r="AW161" i="3"/>
  <c r="AW159" i="3"/>
  <c r="S160" i="3" s="1"/>
  <c r="AW157" i="3"/>
  <c r="AC158" i="3" s="1"/>
  <c r="AW155" i="3"/>
  <c r="AM156" i="3" s="1"/>
  <c r="AW153" i="3"/>
  <c r="AW151" i="3"/>
  <c r="AW149" i="3"/>
  <c r="S148" i="3"/>
  <c r="AW147" i="3"/>
  <c r="AW145" i="3"/>
  <c r="S146" i="3" s="1"/>
  <c r="AW143" i="3"/>
  <c r="S144" i="3" s="1"/>
  <c r="AW141" i="3"/>
  <c r="S140" i="3"/>
  <c r="AW139" i="3"/>
  <c r="AM140" i="3" s="1"/>
  <c r="AW137" i="3"/>
  <c r="S138" i="3" s="1"/>
  <c r="S136" i="3"/>
  <c r="AW135" i="3"/>
  <c r="S134" i="3"/>
  <c r="AW133" i="3"/>
  <c r="AC134" i="3" s="1"/>
  <c r="AW131" i="3"/>
  <c r="S132" i="3" s="1"/>
  <c r="AW129" i="3"/>
  <c r="S130" i="3" s="1"/>
  <c r="S128" i="3"/>
  <c r="AW127" i="3"/>
  <c r="AW125" i="3"/>
  <c r="AW123" i="3"/>
  <c r="AC124" i="3" s="1"/>
  <c r="S122" i="3"/>
  <c r="AW121" i="3"/>
  <c r="AM206" i="3"/>
  <c r="AC201" i="3"/>
  <c r="G181" i="3"/>
  <c r="G179" i="3"/>
  <c r="S208" i="3"/>
  <c r="AC195" i="3"/>
  <c r="G193" i="3"/>
  <c r="AC191" i="3"/>
  <c r="AW177" i="3"/>
  <c r="G172" i="3"/>
  <c r="AW166" i="3"/>
  <c r="AC162" i="3"/>
  <c r="AC160" i="3"/>
  <c r="AC150" i="3"/>
  <c r="AC148" i="3"/>
  <c r="AC146" i="3"/>
  <c r="AC144" i="3"/>
  <c r="AC140" i="3"/>
  <c r="AC138" i="3"/>
  <c r="AC132" i="3"/>
  <c r="AC130" i="3"/>
  <c r="AC128" i="3"/>
  <c r="AC122" i="3"/>
  <c r="S218" i="3"/>
  <c r="G189" i="3"/>
  <c r="AC188" i="3"/>
  <c r="AM176" i="3"/>
  <c r="S176" i="3"/>
  <c r="AW173" i="3"/>
  <c r="AC174" i="3" s="1"/>
  <c r="S170" i="3"/>
  <c r="AM202" i="3"/>
  <c r="AW197" i="3"/>
  <c r="AC198" i="3" s="1"/>
  <c r="AC194" i="3"/>
  <c r="AW187" i="3"/>
  <c r="AM188" i="3" s="1"/>
  <c r="S187" i="3"/>
  <c r="AC183" i="3"/>
  <c r="AW170" i="3"/>
  <c r="AM148" i="3"/>
  <c r="AM146" i="3"/>
  <c r="AM144" i="3"/>
  <c r="AM142" i="3"/>
  <c r="G195" i="3"/>
  <c r="G191" i="3"/>
  <c r="AW184" i="3"/>
  <c r="S185" i="3" s="1"/>
  <c r="AW182" i="3"/>
  <c r="S183" i="3" s="1"/>
  <c r="S181" i="3"/>
  <c r="AW178" i="3"/>
  <c r="G168" i="3"/>
  <c r="AW212" i="3"/>
  <c r="AC213" i="3" s="1"/>
  <c r="S184" i="3"/>
  <c r="G176" i="3"/>
  <c r="AW169" i="3"/>
  <c r="AM170" i="3" s="1"/>
  <c r="AM168" i="3"/>
  <c r="AC167" i="3"/>
  <c r="S164" i="3"/>
  <c r="G242" i="3"/>
  <c r="AW181" i="3"/>
  <c r="AC182" i="3" s="1"/>
  <c r="AC170" i="3"/>
  <c r="AM164" i="3"/>
  <c r="AM149" i="3"/>
  <c r="S135" i="3"/>
  <c r="S131" i="3"/>
  <c r="S127" i="3"/>
  <c r="AM180" i="3"/>
  <c r="AC173" i="3"/>
  <c r="AW172" i="3"/>
  <c r="S173" i="3" s="1"/>
  <c r="G161" i="3"/>
  <c r="G159" i="3"/>
  <c r="G157" i="3"/>
  <c r="G154" i="3"/>
  <c r="G151" i="3"/>
  <c r="G146" i="3"/>
  <c r="AC145" i="3"/>
  <c r="G143" i="3"/>
  <c r="G140" i="3"/>
  <c r="G136" i="3"/>
  <c r="G132" i="3"/>
  <c r="G128" i="3"/>
  <c r="AW162" i="3"/>
  <c r="AW152" i="3"/>
  <c r="AM153" i="3" s="1"/>
  <c r="S149" i="3"/>
  <c r="AC186" i="3"/>
  <c r="AW174" i="3"/>
  <c r="G174" i="3"/>
  <c r="G164" i="3"/>
  <c r="G162" i="3"/>
  <c r="G160" i="3"/>
  <c r="G158" i="3"/>
  <c r="AW196" i="3"/>
  <c r="G178" i="3"/>
  <c r="G156" i="3"/>
  <c r="AC155" i="3"/>
  <c r="G153" i="3"/>
  <c r="G148" i="3"/>
  <c r="AC147" i="3"/>
  <c r="G145" i="3"/>
  <c r="AM134" i="3"/>
  <c r="S198" i="3"/>
  <c r="AW185" i="3"/>
  <c r="AW168" i="3"/>
  <c r="AM167" i="3"/>
  <c r="AW163" i="3"/>
  <c r="G187" i="3"/>
  <c r="AW180" i="3"/>
  <c r="AC181" i="3" s="1"/>
  <c r="AM177" i="3"/>
  <c r="AW175" i="3"/>
  <c r="S189" i="3"/>
  <c r="AW136" i="3"/>
  <c r="AC137" i="3" s="1"/>
  <c r="G135" i="3"/>
  <c r="AM133" i="3"/>
  <c r="S133" i="3"/>
  <c r="AM129" i="3"/>
  <c r="AW194" i="3"/>
  <c r="AM195" i="3" s="1"/>
  <c r="AW179" i="3"/>
  <c r="AC180" i="3" s="1"/>
  <c r="AM173" i="3"/>
  <c r="AW167" i="3"/>
  <c r="AC168" i="3" s="1"/>
  <c r="AM155" i="3"/>
  <c r="G155" i="3"/>
  <c r="AC141" i="3"/>
  <c r="G141" i="3"/>
  <c r="G127" i="3"/>
  <c r="AW165" i="3"/>
  <c r="G163" i="3"/>
  <c r="AM159" i="3"/>
  <c r="G152" i="3"/>
  <c r="AW148" i="3"/>
  <c r="S147" i="3"/>
  <c r="AW146" i="3"/>
  <c r="S145" i="3"/>
  <c r="S129" i="3"/>
  <c r="AM128" i="3"/>
  <c r="S125" i="3"/>
  <c r="AW120" i="3"/>
  <c r="G120" i="3"/>
  <c r="AW119" i="3"/>
  <c r="AC120" i="3" s="1"/>
  <c r="AW188" i="3"/>
  <c r="AM189" i="3" s="1"/>
  <c r="AM147" i="3"/>
  <c r="AM145" i="3"/>
  <c r="AW144" i="3"/>
  <c r="AW132" i="3"/>
  <c r="AC133" i="3" s="1"/>
  <c r="G121" i="3"/>
  <c r="AW192" i="3"/>
  <c r="AM193" i="3" s="1"/>
  <c r="AW164" i="3"/>
  <c r="AC165" i="3" s="1"/>
  <c r="AM157" i="3"/>
  <c r="G150" i="3"/>
  <c r="G144" i="3"/>
  <c r="G142" i="3"/>
  <c r="G137" i="3"/>
  <c r="AW130" i="3"/>
  <c r="AC131" i="3" s="1"/>
  <c r="G124" i="3"/>
  <c r="AM122" i="3"/>
  <c r="S120" i="3"/>
  <c r="G116" i="3"/>
  <c r="G114" i="3"/>
  <c r="G112" i="3"/>
  <c r="G110" i="3"/>
  <c r="G108" i="3"/>
  <c r="G106" i="3"/>
  <c r="AM165" i="3"/>
  <c r="AW160" i="3"/>
  <c r="AW158" i="3"/>
  <c r="AC159" i="3" s="1"/>
  <c r="AW142" i="3"/>
  <c r="AW138" i="3"/>
  <c r="AM135" i="3"/>
  <c r="G118" i="3"/>
  <c r="AW117" i="3"/>
  <c r="S116" i="3"/>
  <c r="AW115" i="3"/>
  <c r="S114" i="3"/>
  <c r="AW113" i="3"/>
  <c r="AM114" i="3" s="1"/>
  <c r="AW111" i="3"/>
  <c r="S110" i="3"/>
  <c r="AW109" i="3"/>
  <c r="AC110" i="3" s="1"/>
  <c r="S108" i="3"/>
  <c r="AW107" i="3"/>
  <c r="S106" i="3"/>
  <c r="AW105" i="3"/>
  <c r="AM106" i="3" s="1"/>
  <c r="S104" i="3"/>
  <c r="AW103" i="3"/>
  <c r="AC164" i="3"/>
  <c r="S161" i="3"/>
  <c r="S159" i="3"/>
  <c r="S153" i="3"/>
  <c r="AW150" i="3"/>
  <c r="AC149" i="3"/>
  <c r="AW134" i="3"/>
  <c r="AC135" i="3" s="1"/>
  <c r="AW124" i="3"/>
  <c r="AW122" i="3"/>
  <c r="S123" i="3" s="1"/>
  <c r="AW140" i="3"/>
  <c r="G139" i="3"/>
  <c r="AM137" i="3"/>
  <c r="S137" i="3"/>
  <c r="G130" i="3"/>
  <c r="G129" i="3"/>
  <c r="G123" i="3"/>
  <c r="AW221" i="3"/>
  <c r="AC222" i="3" s="1"/>
  <c r="AW190" i="3"/>
  <c r="S191" i="3" s="1"/>
  <c r="AW156" i="3"/>
  <c r="S157" i="3" s="1"/>
  <c r="S155" i="3"/>
  <c r="AC192" i="3"/>
  <c r="AM141" i="3"/>
  <c r="AC121" i="3"/>
  <c r="G113" i="3"/>
  <c r="G105" i="3"/>
  <c r="AC104" i="3"/>
  <c r="AM102" i="3"/>
  <c r="S98" i="3"/>
  <c r="G97" i="3"/>
  <c r="AW96" i="3"/>
  <c r="AC97" i="3" s="1"/>
  <c r="AC92" i="3"/>
  <c r="S90" i="3"/>
  <c r="G89" i="3"/>
  <c r="G87" i="3"/>
  <c r="G85" i="3"/>
  <c r="G83" i="3"/>
  <c r="G81" i="3"/>
  <c r="G79" i="3"/>
  <c r="G77" i="3"/>
  <c r="G75" i="3"/>
  <c r="G73" i="3"/>
  <c r="G71" i="3"/>
  <c r="AM125" i="3"/>
  <c r="AW114" i="3"/>
  <c r="AW106" i="3"/>
  <c r="AC107" i="3" s="1"/>
  <c r="AM101" i="3"/>
  <c r="G96" i="3"/>
  <c r="AW95" i="3"/>
  <c r="AM96" i="3" s="1"/>
  <c r="AM93" i="3"/>
  <c r="AW88" i="3"/>
  <c r="AW86" i="3"/>
  <c r="AW84" i="3"/>
  <c r="S85" i="3" s="1"/>
  <c r="AW82" i="3"/>
  <c r="S81" i="3"/>
  <c r="AW80" i="3"/>
  <c r="AC81" i="3" s="1"/>
  <c r="AW78" i="3"/>
  <c r="S79" i="3" s="1"/>
  <c r="AW76" i="3"/>
  <c r="AM77" i="3" s="1"/>
  <c r="AM120" i="3"/>
  <c r="S97" i="3"/>
  <c r="AC91" i="3"/>
  <c r="S141" i="3"/>
  <c r="G133" i="3"/>
  <c r="G131" i="3"/>
  <c r="AC125" i="3"/>
  <c r="G122" i="3"/>
  <c r="G115" i="3"/>
  <c r="AC114" i="3"/>
  <c r="G107" i="3"/>
  <c r="AC106" i="3"/>
  <c r="G103" i="3"/>
  <c r="AW102" i="3"/>
  <c r="AM100" i="3"/>
  <c r="S96" i="3"/>
  <c r="G95" i="3"/>
  <c r="AW94" i="3"/>
  <c r="AM92" i="3"/>
  <c r="S171" i="3"/>
  <c r="AM123" i="3"/>
  <c r="AW118" i="3"/>
  <c r="AW116" i="3"/>
  <c r="AM117" i="3" s="1"/>
  <c r="AW108" i="3"/>
  <c r="AC109" i="3" s="1"/>
  <c r="AM107" i="3"/>
  <c r="G102" i="3"/>
  <c r="AW101" i="3"/>
  <c r="AM99" i="3"/>
  <c r="G94" i="3"/>
  <c r="AW93" i="3"/>
  <c r="AM94" i="3" s="1"/>
  <c r="AM91" i="3"/>
  <c r="G170" i="3"/>
  <c r="G134" i="3"/>
  <c r="AM104" i="3"/>
  <c r="G104" i="3"/>
  <c r="S95" i="3"/>
  <c r="AM81" i="3"/>
  <c r="AM79" i="3"/>
  <c r="AM75" i="3"/>
  <c r="AM73" i="3"/>
  <c r="AM61" i="3"/>
  <c r="G138" i="3"/>
  <c r="AW110" i="3"/>
  <c r="AM109" i="3"/>
  <c r="S107" i="3"/>
  <c r="G100" i="3"/>
  <c r="AW99" i="3"/>
  <c r="AC100" i="3" s="1"/>
  <c r="G92" i="3"/>
  <c r="AW91" i="3"/>
  <c r="AW87" i="3"/>
  <c r="S88" i="3" s="1"/>
  <c r="AW85" i="3"/>
  <c r="AW83" i="3"/>
  <c r="AW81" i="3"/>
  <c r="S80" i="3"/>
  <c r="AW79" i="3"/>
  <c r="AW77" i="3"/>
  <c r="AC78" i="3" s="1"/>
  <c r="AW75" i="3"/>
  <c r="S76" i="3" s="1"/>
  <c r="AW73" i="3"/>
  <c r="S74" i="3" s="1"/>
  <c r="S72" i="3"/>
  <c r="AW71" i="3"/>
  <c r="AM72" i="3" s="1"/>
  <c r="AW69" i="3"/>
  <c r="S70" i="3" s="1"/>
  <c r="S68" i="3"/>
  <c r="AW67" i="3"/>
  <c r="S66" i="3"/>
  <c r="AW65" i="3"/>
  <c r="AM66" i="3" s="1"/>
  <c r="AW63" i="3"/>
  <c r="S64" i="3" s="1"/>
  <c r="AW61" i="3"/>
  <c r="S62" i="3" s="1"/>
  <c r="S60" i="3"/>
  <c r="AW59" i="3"/>
  <c r="AW57" i="3"/>
  <c r="G147" i="3"/>
  <c r="AM132" i="3"/>
  <c r="AM131" i="3"/>
  <c r="AM130" i="3"/>
  <c r="AW126" i="3"/>
  <c r="AM127" i="3" s="1"/>
  <c r="G125" i="3"/>
  <c r="G119" i="3"/>
  <c r="AW154" i="3"/>
  <c r="S167" i="3"/>
  <c r="G149" i="3"/>
  <c r="S118" i="3"/>
  <c r="S117" i="3"/>
  <c r="AW112" i="3"/>
  <c r="S109" i="3"/>
  <c r="AW104" i="3"/>
  <c r="AM105" i="3" s="1"/>
  <c r="AW97" i="3"/>
  <c r="AC98" i="3" s="1"/>
  <c r="AC95" i="3"/>
  <c r="AW90" i="3"/>
  <c r="AC61" i="3"/>
  <c r="AM60" i="3"/>
  <c r="G58" i="3"/>
  <c r="AC54" i="3"/>
  <c r="AC52" i="3"/>
  <c r="AC50" i="3"/>
  <c r="AW128" i="3"/>
  <c r="AC129" i="3" s="1"/>
  <c r="AC102" i="3"/>
  <c r="AW100" i="3"/>
  <c r="AC101" i="3" s="1"/>
  <c r="G93" i="3"/>
  <c r="AM80" i="3"/>
  <c r="G63" i="3"/>
  <c r="AC77" i="3"/>
  <c r="G68" i="3"/>
  <c r="AW64" i="3"/>
  <c r="AC65" i="3" s="1"/>
  <c r="AC62" i="3"/>
  <c r="G60" i="3"/>
  <c r="AM52" i="3"/>
  <c r="AM46" i="3"/>
  <c r="G117" i="3"/>
  <c r="AC111" i="3"/>
  <c r="G109" i="3"/>
  <c r="S102" i="3"/>
  <c r="AW98" i="3"/>
  <c r="AC99" i="3" s="1"/>
  <c r="AC96" i="3"/>
  <c r="G80" i="3"/>
  <c r="AM76" i="3"/>
  <c r="AW74" i="3"/>
  <c r="AW72" i="3"/>
  <c r="AW70" i="3"/>
  <c r="AC71" i="3" s="1"/>
  <c r="G57" i="3"/>
  <c r="G55" i="3"/>
  <c r="G53" i="3"/>
  <c r="G51" i="3"/>
  <c r="G49" i="3"/>
  <c r="AC105" i="3"/>
  <c r="S91" i="3"/>
  <c r="G90" i="3"/>
  <c r="G84" i="3"/>
  <c r="AC74" i="3"/>
  <c r="AC72" i="3"/>
  <c r="AC70" i="3"/>
  <c r="G65" i="3"/>
  <c r="AC64" i="3"/>
  <c r="AW60" i="3"/>
  <c r="AW56" i="3"/>
  <c r="S57" i="3" s="1"/>
  <c r="AW54" i="3"/>
  <c r="S55" i="3" s="1"/>
  <c r="S53" i="3"/>
  <c r="AW52" i="3"/>
  <c r="AM53" i="3" s="1"/>
  <c r="AW50" i="3"/>
  <c r="S49" i="3"/>
  <c r="AW48" i="3"/>
  <c r="AM49" i="3" s="1"/>
  <c r="AW46" i="3"/>
  <c r="AW44" i="3"/>
  <c r="S45" i="3" s="1"/>
  <c r="AW42" i="3"/>
  <c r="S43" i="3" s="1"/>
  <c r="S41" i="3"/>
  <c r="AW40" i="3"/>
  <c r="S39" i="3"/>
  <c r="AW38" i="3"/>
  <c r="AC39" i="3" s="1"/>
  <c r="AW36" i="3"/>
  <c r="AW34" i="3"/>
  <c r="S33" i="3"/>
  <c r="AW32" i="3"/>
  <c r="AM33" i="3" s="1"/>
  <c r="AW30" i="3"/>
  <c r="S31" i="3" s="1"/>
  <c r="S29" i="3"/>
  <c r="AW28" i="3"/>
  <c r="S27" i="3"/>
  <c r="AW26" i="3"/>
  <c r="S25" i="3"/>
  <c r="AW24" i="3"/>
  <c r="AM25" i="3" s="1"/>
  <c r="AW22" i="3"/>
  <c r="S23" i="3" s="1"/>
  <c r="AW20" i="3"/>
  <c r="AW18" i="3"/>
  <c r="AM19" i="3" s="1"/>
  <c r="AW16" i="3"/>
  <c r="S17" i="3" s="1"/>
  <c r="S15" i="3"/>
  <c r="AW14" i="3"/>
  <c r="S13" i="3"/>
  <c r="AW12" i="3"/>
  <c r="AC80" i="3"/>
  <c r="AC75" i="3"/>
  <c r="AC73" i="3"/>
  <c r="AW66" i="3"/>
  <c r="S63" i="3"/>
  <c r="G61" i="3"/>
  <c r="AM116" i="3"/>
  <c r="S101" i="3"/>
  <c r="AW92" i="3"/>
  <c r="S92" i="3"/>
  <c r="G74" i="3"/>
  <c r="G72" i="3"/>
  <c r="G70" i="3"/>
  <c r="AM62" i="3"/>
  <c r="AC59" i="3"/>
  <c r="AC57" i="3"/>
  <c r="AC55" i="3"/>
  <c r="AC43" i="3"/>
  <c r="AC41" i="3"/>
  <c r="AC33" i="3"/>
  <c r="AC31" i="3"/>
  <c r="AC29" i="3"/>
  <c r="AM108" i="3"/>
  <c r="AM86" i="3"/>
  <c r="AC76" i="3"/>
  <c r="G76" i="3"/>
  <c r="AW68" i="3"/>
  <c r="S65" i="3"/>
  <c r="G64" i="3"/>
  <c r="G62" i="3"/>
  <c r="S61" i="3"/>
  <c r="AC60" i="3"/>
  <c r="AM55" i="3"/>
  <c r="AC108" i="3"/>
  <c r="G101" i="3"/>
  <c r="AM95" i="3"/>
  <c r="AC94" i="3"/>
  <c r="S93" i="3"/>
  <c r="AW89" i="3"/>
  <c r="AM90" i="3" s="1"/>
  <c r="G82" i="3"/>
  <c r="G78" i="3"/>
  <c r="G88" i="3"/>
  <c r="AM57" i="3"/>
  <c r="G47" i="3"/>
  <c r="G46" i="3"/>
  <c r="G41" i="3"/>
  <c r="G38" i="3"/>
  <c r="G33" i="3"/>
  <c r="G30" i="3"/>
  <c r="AM26" i="3"/>
  <c r="AC24" i="3"/>
  <c r="G21" i="3"/>
  <c r="S75" i="3"/>
  <c r="S56" i="3"/>
  <c r="S52" i="3"/>
  <c r="G48" i="3"/>
  <c r="AW39" i="3"/>
  <c r="S36" i="3"/>
  <c r="AW31" i="3"/>
  <c r="AC32" i="3" s="1"/>
  <c r="G28" i="3"/>
  <c r="AW27" i="3"/>
  <c r="G20" i="3"/>
  <c r="AW19" i="3"/>
  <c r="AM17" i="3"/>
  <c r="AC15" i="3"/>
  <c r="AC116" i="3"/>
  <c r="G111" i="3"/>
  <c r="S99" i="3"/>
  <c r="G59" i="3"/>
  <c r="AM43" i="3"/>
  <c r="AM38" i="3"/>
  <c r="G99" i="3"/>
  <c r="AC66" i="3"/>
  <c r="G43" i="3"/>
  <c r="AC42" i="3"/>
  <c r="G40" i="3"/>
  <c r="G35" i="3"/>
  <c r="G32" i="3"/>
  <c r="S28" i="3"/>
  <c r="G27" i="3"/>
  <c r="AC22" i="3"/>
  <c r="S20" i="3"/>
  <c r="G19" i="3"/>
  <c r="AC14" i="3"/>
  <c r="AM64" i="3"/>
  <c r="G56" i="3"/>
  <c r="G54" i="3"/>
  <c r="G52" i="3"/>
  <c r="G50" i="3"/>
  <c r="S46" i="3"/>
  <c r="AW41" i="3"/>
  <c r="S42" i="3" s="1"/>
  <c r="S38" i="3"/>
  <c r="AW33" i="3"/>
  <c r="G26" i="3"/>
  <c r="AW25" i="3"/>
  <c r="AC26" i="3" s="1"/>
  <c r="G18" i="3"/>
  <c r="AW17" i="3"/>
  <c r="AM15" i="3"/>
  <c r="AC13" i="3"/>
  <c r="S12" i="3"/>
  <c r="AW11" i="3"/>
  <c r="AC12" i="3" s="1"/>
  <c r="AW9" i="3"/>
  <c r="AC10" i="3" s="1"/>
  <c r="G126" i="3"/>
  <c r="AC69" i="3"/>
  <c r="AW58" i="3"/>
  <c r="S59" i="3" s="1"/>
  <c r="AM45" i="3"/>
  <c r="AM32" i="3"/>
  <c r="AM29" i="3"/>
  <c r="AM74" i="3"/>
  <c r="AW62" i="3"/>
  <c r="AM63" i="3" s="1"/>
  <c r="G45" i="3"/>
  <c r="G42" i="3"/>
  <c r="G37" i="3"/>
  <c r="G34" i="3"/>
  <c r="G29" i="3"/>
  <c r="AC28" i="3"/>
  <c r="S26" i="3"/>
  <c r="G25" i="3"/>
  <c r="AM22" i="3"/>
  <c r="AC20" i="3"/>
  <c r="G17" i="3"/>
  <c r="AM14" i="3"/>
  <c r="G98" i="3"/>
  <c r="AC93" i="3"/>
  <c r="G91" i="3"/>
  <c r="AM82" i="3"/>
  <c r="AM42" i="3"/>
  <c r="AM31" i="3"/>
  <c r="G69" i="3"/>
  <c r="AC63" i="3"/>
  <c r="AW55" i="3"/>
  <c r="AC56" i="3" s="1"/>
  <c r="AW53" i="3"/>
  <c r="AM54" i="3" s="1"/>
  <c r="AW51" i="3"/>
  <c r="AW49" i="3"/>
  <c r="AM50" i="3" s="1"/>
  <c r="AW47" i="3"/>
  <c r="G44" i="3"/>
  <c r="S100" i="3"/>
  <c r="G66" i="3"/>
  <c r="AC46" i="3"/>
  <c r="AW45" i="3"/>
  <c r="AW37" i="3"/>
  <c r="S34" i="3"/>
  <c r="AW29" i="3"/>
  <c r="AM30" i="3" s="1"/>
  <c r="AM27" i="3"/>
  <c r="AC25" i="3"/>
  <c r="G22" i="3"/>
  <c r="AW21" i="3"/>
  <c r="S22" i="3" s="1"/>
  <c r="AC17" i="3"/>
  <c r="AM78" i="3"/>
  <c r="G39" i="3"/>
  <c r="G24" i="3"/>
  <c r="G16" i="3"/>
  <c r="AM9" i="3"/>
  <c r="AW43" i="3"/>
  <c r="AM36" i="3"/>
  <c r="G13" i="3"/>
  <c r="G11" i="3"/>
  <c r="AM12" i="3"/>
  <c r="S9" i="3"/>
  <c r="G36" i="3"/>
  <c r="G23" i="3"/>
  <c r="G10" i="3"/>
  <c r="AC30" i="3"/>
  <c r="G14" i="3"/>
  <c r="AM11" i="3"/>
  <c r="S73" i="3"/>
  <c r="G86" i="3"/>
  <c r="AW23" i="3"/>
  <c r="AM24" i="3" s="1"/>
  <c r="AW15" i="3"/>
  <c r="AM16" i="3" s="1"/>
  <c r="AM13" i="3"/>
  <c r="G67" i="3"/>
  <c r="AC38" i="3"/>
  <c r="AC9" i="3"/>
  <c r="AW35" i="3"/>
  <c r="AC36" i="3" s="1"/>
  <c r="S32" i="3"/>
  <c r="S48" i="3"/>
  <c r="G31" i="3"/>
  <c r="AM41" i="3"/>
  <c r="AM28" i="3"/>
  <c r="AM20" i="3"/>
  <c r="S16" i="3"/>
  <c r="G15" i="3"/>
  <c r="G9" i="3"/>
  <c r="S40" i="3"/>
  <c r="AC27" i="3"/>
  <c r="AW13" i="3"/>
  <c r="S14" i="3" s="1"/>
  <c r="G12" i="3"/>
  <c r="AW10" i="3"/>
  <c r="AC11" i="3" s="1"/>
  <c r="B25" i="4"/>
  <c r="B24" i="4"/>
  <c r="B23" i="4"/>
  <c r="B22" i="4"/>
  <c r="B21" i="4"/>
  <c r="B20" i="4"/>
  <c r="B19" i="4"/>
  <c r="B18" i="4"/>
  <c r="B17" i="4"/>
  <c r="B16" i="4"/>
  <c r="M7" i="4"/>
  <c r="AE9" i="3" s="1"/>
  <c r="AO367" i="3"/>
  <c r="L7" i="4"/>
  <c r="I8" i="3" s="1"/>
  <c r="I368" i="3"/>
  <c r="AE364" i="3"/>
  <c r="AE360" i="3"/>
  <c r="AO366" i="3"/>
  <c r="U364" i="3"/>
  <c r="AO362" i="3"/>
  <c r="U359" i="3"/>
  <c r="I358" i="3"/>
  <c r="AY357" i="3"/>
  <c r="AY365" i="3"/>
  <c r="U366" i="3" s="1"/>
  <c r="AY361" i="3"/>
  <c r="AE362" i="3" s="1"/>
  <c r="U361" i="3"/>
  <c r="I357" i="3"/>
  <c r="AY356" i="3"/>
  <c r="U357" i="3" s="1"/>
  <c r="O7" i="4"/>
  <c r="AY367" i="3"/>
  <c r="I366" i="3"/>
  <c r="I362" i="3"/>
  <c r="U358" i="3"/>
  <c r="N7" i="4"/>
  <c r="AY368" i="3"/>
  <c r="AY366" i="3"/>
  <c r="AY362" i="3"/>
  <c r="I356" i="3"/>
  <c r="AY355" i="3"/>
  <c r="AO353" i="3"/>
  <c r="AE367" i="3"/>
  <c r="I363" i="3"/>
  <c r="AE358" i="3"/>
  <c r="I367" i="3"/>
  <c r="AO364" i="3"/>
  <c r="U362" i="3"/>
  <c r="AO360" i="3"/>
  <c r="AO359" i="3"/>
  <c r="AE357" i="3"/>
  <c r="U355" i="3"/>
  <c r="AO365" i="3"/>
  <c r="AY364" i="3"/>
  <c r="AE365" i="3" s="1"/>
  <c r="AY360" i="3"/>
  <c r="AE361" i="3" s="1"/>
  <c r="U360" i="3"/>
  <c r="I359" i="3"/>
  <c r="I352" i="3"/>
  <c r="I351" i="3"/>
  <c r="AY350" i="3"/>
  <c r="AO351" i="3" s="1"/>
  <c r="AO348" i="3"/>
  <c r="I347" i="3"/>
  <c r="I345" i="3"/>
  <c r="I343" i="3"/>
  <c r="I341" i="3"/>
  <c r="AY353" i="3"/>
  <c r="U354" i="3" s="1"/>
  <c r="U351" i="3"/>
  <c r="I365" i="3"/>
  <c r="AY363" i="3"/>
  <c r="I361" i="3"/>
  <c r="AE351" i="3"/>
  <c r="AY344" i="3"/>
  <c r="AO345" i="3" s="1"/>
  <c r="AY340" i="3"/>
  <c r="U339" i="3"/>
  <c r="AY338" i="3"/>
  <c r="AY336" i="3"/>
  <c r="U337" i="3" s="1"/>
  <c r="AY358" i="3"/>
  <c r="AE359" i="3" s="1"/>
  <c r="AY348" i="3"/>
  <c r="U340" i="3"/>
  <c r="AY354" i="3"/>
  <c r="I353" i="3"/>
  <c r="AO361" i="3"/>
  <c r="I360" i="3"/>
  <c r="AO358" i="3"/>
  <c r="I349" i="3"/>
  <c r="AY345" i="3"/>
  <c r="U346" i="3" s="1"/>
  <c r="I348" i="3"/>
  <c r="U347" i="3"/>
  <c r="AY346" i="3"/>
  <c r="AE347" i="3" s="1"/>
  <c r="U367" i="3"/>
  <c r="AO350" i="3"/>
  <c r="U349" i="3"/>
  <c r="AE346" i="3"/>
  <c r="I344" i="3"/>
  <c r="AE342" i="3"/>
  <c r="I354" i="3"/>
  <c r="AO349" i="3"/>
  <c r="I342" i="3"/>
  <c r="AO357" i="3"/>
  <c r="AY352" i="3"/>
  <c r="AE353" i="3" s="1"/>
  <c r="AO343" i="3"/>
  <c r="AE340" i="3"/>
  <c r="AY339" i="3"/>
  <c r="I335" i="3"/>
  <c r="I333" i="3"/>
  <c r="I331" i="3"/>
  <c r="AY359" i="3"/>
  <c r="I350" i="3"/>
  <c r="AE339" i="3"/>
  <c r="AY351" i="3"/>
  <c r="AE345" i="3"/>
  <c r="AO342" i="3"/>
  <c r="I355" i="3"/>
  <c r="AY349" i="3"/>
  <c r="U350" i="3" s="1"/>
  <c r="AY342" i="3"/>
  <c r="AE343" i="3" s="1"/>
  <c r="I334" i="3"/>
  <c r="AY333" i="3"/>
  <c r="I339" i="3"/>
  <c r="I338" i="3"/>
  <c r="AY332" i="3"/>
  <c r="AO328" i="3"/>
  <c r="I364" i="3"/>
  <c r="U343" i="3"/>
  <c r="AO340" i="3"/>
  <c r="AE336" i="3"/>
  <c r="AY335" i="3"/>
  <c r="U336" i="3" s="1"/>
  <c r="I329" i="3"/>
  <c r="I327" i="3"/>
  <c r="I325" i="3"/>
  <c r="I323" i="3"/>
  <c r="U353" i="3"/>
  <c r="AY347" i="3"/>
  <c r="U348" i="3" s="1"/>
  <c r="I337" i="3"/>
  <c r="AY330" i="3"/>
  <c r="AE349" i="3"/>
  <c r="AY343" i="3"/>
  <c r="AO344" i="3" s="1"/>
  <c r="I340" i="3"/>
  <c r="AO339" i="3"/>
  <c r="I336" i="3"/>
  <c r="U332" i="3"/>
  <c r="I346" i="3"/>
  <c r="AO337" i="3"/>
  <c r="AO352" i="3"/>
  <c r="AO332" i="3"/>
  <c r="U322" i="3"/>
  <c r="AY321" i="3"/>
  <c r="AE322" i="3" s="1"/>
  <c r="U320" i="3"/>
  <c r="AY319" i="3"/>
  <c r="AY317" i="3"/>
  <c r="AY315" i="3"/>
  <c r="AE316" i="3" s="1"/>
  <c r="U314" i="3"/>
  <c r="AY337" i="3"/>
  <c r="I332" i="3"/>
  <c r="AY328" i="3"/>
  <c r="U324" i="3"/>
  <c r="AE323" i="3"/>
  <c r="AE320" i="3"/>
  <c r="AE332" i="3"/>
  <c r="I330" i="3"/>
  <c r="AY325" i="3"/>
  <c r="AO326" i="3" s="1"/>
  <c r="AY324" i="3"/>
  <c r="AO347" i="3"/>
  <c r="AE331" i="3"/>
  <c r="U328" i="3"/>
  <c r="AY327" i="3"/>
  <c r="AE328" i="3" s="1"/>
  <c r="AO320" i="3"/>
  <c r="AO314" i="3"/>
  <c r="AO312" i="3"/>
  <c r="AO310" i="3"/>
  <c r="AO306" i="3"/>
  <c r="AO304" i="3"/>
  <c r="AO302" i="3"/>
  <c r="U342" i="3"/>
  <c r="AY334" i="3"/>
  <c r="AO335" i="3" s="1"/>
  <c r="I321" i="3"/>
  <c r="I319" i="3"/>
  <c r="I317" i="3"/>
  <c r="I315" i="3"/>
  <c r="AE330" i="3"/>
  <c r="AO323" i="3"/>
  <c r="AO322" i="3"/>
  <c r="U321" i="3"/>
  <c r="AY320" i="3"/>
  <c r="U319" i="3"/>
  <c r="AY318" i="3"/>
  <c r="U317" i="3"/>
  <c r="AY316" i="3"/>
  <c r="AY314" i="3"/>
  <c r="U315" i="3" s="1"/>
  <c r="U313" i="3"/>
  <c r="AY312" i="3"/>
  <c r="AY310" i="3"/>
  <c r="AE311" i="3" s="1"/>
  <c r="U309" i="3"/>
  <c r="AY308" i="3"/>
  <c r="U307" i="3"/>
  <c r="AY306" i="3"/>
  <c r="U305" i="3"/>
  <c r="AY304" i="3"/>
  <c r="AY302" i="3"/>
  <c r="U303" i="3" s="1"/>
  <c r="AY341" i="3"/>
  <c r="AY329" i="3"/>
  <c r="U330" i="3" s="1"/>
  <c r="AE326" i="3"/>
  <c r="AY322" i="3"/>
  <c r="AO319" i="3"/>
  <c r="I324" i="3"/>
  <c r="I316" i="3"/>
  <c r="AY313" i="3"/>
  <c r="AY309" i="3"/>
  <c r="AY305" i="3"/>
  <c r="AE306" i="3" s="1"/>
  <c r="AY301" i="3"/>
  <c r="AE302" i="3" s="1"/>
  <c r="AO324" i="3"/>
  <c r="AO321" i="3"/>
  <c r="I320" i="3"/>
  <c r="AE319" i="3"/>
  <c r="I310" i="3"/>
  <c r="I306" i="3"/>
  <c r="I302" i="3"/>
  <c r="I326" i="3"/>
  <c r="I314" i="3"/>
  <c r="AE312" i="3"/>
  <c r="AO311" i="3"/>
  <c r="AO307" i="3"/>
  <c r="AE304" i="3"/>
  <c r="AO303" i="3"/>
  <c r="AO299" i="3"/>
  <c r="I328" i="3"/>
  <c r="U323" i="3"/>
  <c r="I318" i="3"/>
  <c r="AO315" i="3"/>
  <c r="I300" i="3"/>
  <c r="I298" i="3"/>
  <c r="I296" i="3"/>
  <c r="I294" i="3"/>
  <c r="I292" i="3"/>
  <c r="I290" i="3"/>
  <c r="I288" i="3"/>
  <c r="I286" i="3"/>
  <c r="I312" i="3"/>
  <c r="AE315" i="3"/>
  <c r="AE310" i="3"/>
  <c r="I309" i="3"/>
  <c r="AY299" i="3"/>
  <c r="AY297" i="3"/>
  <c r="AE294" i="3"/>
  <c r="AE290" i="3"/>
  <c r="I308" i="3"/>
  <c r="U310" i="3"/>
  <c r="AE303" i="3"/>
  <c r="AE299" i="3"/>
  <c r="AE297" i="3"/>
  <c r="I293" i="3"/>
  <c r="AE314" i="3"/>
  <c r="AY303" i="3"/>
  <c r="AO294" i="3"/>
  <c r="AY293" i="3"/>
  <c r="AO290" i="3"/>
  <c r="AY289" i="3"/>
  <c r="AO286" i="3"/>
  <c r="AY285" i="3"/>
  <c r="AE286" i="3" s="1"/>
  <c r="AO279" i="3"/>
  <c r="AO336" i="3"/>
  <c r="AO313" i="3"/>
  <c r="I313" i="3"/>
  <c r="AY311" i="3"/>
  <c r="AO305" i="3"/>
  <c r="I299" i="3"/>
  <c r="I297" i="3"/>
  <c r="I282" i="3"/>
  <c r="AE307" i="3"/>
  <c r="U304" i="3"/>
  <c r="I301" i="3"/>
  <c r="AY307" i="3"/>
  <c r="I311" i="3"/>
  <c r="U308" i="3"/>
  <c r="I305" i="3"/>
  <c r="AE313" i="3"/>
  <c r="U302" i="3"/>
  <c r="AE300" i="3"/>
  <c r="AE296" i="3"/>
  <c r="U294" i="3"/>
  <c r="AY298" i="3"/>
  <c r="U296" i="3"/>
  <c r="I291" i="3"/>
  <c r="AY288" i="3"/>
  <c r="I283" i="3"/>
  <c r="AE276" i="3"/>
  <c r="AY294" i="3"/>
  <c r="AO295" i="3" s="1"/>
  <c r="AY286" i="3"/>
  <c r="AY284" i="3"/>
  <c r="U285" i="3" s="1"/>
  <c r="AY326" i="3"/>
  <c r="I307" i="3"/>
  <c r="U292" i="3"/>
  <c r="U290" i="3"/>
  <c r="I281" i="3"/>
  <c r="AY280" i="3"/>
  <c r="AO309" i="3"/>
  <c r="AE305" i="3"/>
  <c r="AY281" i="3"/>
  <c r="U282" i="3" s="1"/>
  <c r="I280" i="3"/>
  <c r="AY279" i="3"/>
  <c r="AO280" i="3" s="1"/>
  <c r="I277" i="3"/>
  <c r="I275" i="3"/>
  <c r="I273" i="3"/>
  <c r="I271" i="3"/>
  <c r="I269" i="3"/>
  <c r="I267" i="3"/>
  <c r="I265" i="3"/>
  <c r="I263" i="3"/>
  <c r="I261" i="3"/>
  <c r="I259" i="3"/>
  <c r="AE348" i="3"/>
  <c r="I303" i="3"/>
  <c r="AE293" i="3"/>
  <c r="AY292" i="3"/>
  <c r="U293" i="3" s="1"/>
  <c r="AY290" i="3"/>
  <c r="U291" i="3" s="1"/>
  <c r="U288" i="3"/>
  <c r="I285" i="3"/>
  <c r="AY283" i="3"/>
  <c r="AE284" i="3" s="1"/>
  <c r="U277" i="3"/>
  <c r="AY276" i="3"/>
  <c r="AY274" i="3"/>
  <c r="AO275" i="3" s="1"/>
  <c r="U273" i="3"/>
  <c r="AY272" i="3"/>
  <c r="U271" i="3"/>
  <c r="AY270" i="3"/>
  <c r="AO271" i="3" s="1"/>
  <c r="U269" i="3"/>
  <c r="AY268" i="3"/>
  <c r="AO269" i="3" s="1"/>
  <c r="AY266" i="3"/>
  <c r="U267" i="3" s="1"/>
  <c r="U265" i="3"/>
  <c r="AY264" i="3"/>
  <c r="AY262" i="3"/>
  <c r="U263" i="3" s="1"/>
  <c r="AE309" i="3"/>
  <c r="I304" i="3"/>
  <c r="U299" i="3"/>
  <c r="I289" i="3"/>
  <c r="AO288" i="3"/>
  <c r="AY287" i="3"/>
  <c r="I287" i="3"/>
  <c r="U280" i="3"/>
  <c r="I279" i="3"/>
  <c r="AY278" i="3"/>
  <c r="AE279" i="3" s="1"/>
  <c r="AY323" i="3"/>
  <c r="AE324" i="3" s="1"/>
  <c r="AY300" i="3"/>
  <c r="U298" i="3"/>
  <c r="AY296" i="3"/>
  <c r="U297" i="3" s="1"/>
  <c r="AO285" i="3"/>
  <c r="I284" i="3"/>
  <c r="AE277" i="3"/>
  <c r="AE273" i="3"/>
  <c r="AE271" i="3"/>
  <c r="AE267" i="3"/>
  <c r="AE265" i="3"/>
  <c r="AE263" i="3"/>
  <c r="AO301" i="3"/>
  <c r="AE280" i="3"/>
  <c r="U270" i="3"/>
  <c r="AY257" i="3"/>
  <c r="AO258" i="3" s="1"/>
  <c r="I256" i="3"/>
  <c r="AY255" i="3"/>
  <c r="AE254" i="3"/>
  <c r="AE252" i="3"/>
  <c r="AE250" i="3"/>
  <c r="AE246" i="3"/>
  <c r="AE244" i="3"/>
  <c r="AE238" i="3"/>
  <c r="AO265" i="3"/>
  <c r="I266" i="3"/>
  <c r="I262" i="3"/>
  <c r="AO261" i="3"/>
  <c r="I258" i="3"/>
  <c r="U256" i="3"/>
  <c r="AO252" i="3"/>
  <c r="AO248" i="3"/>
  <c r="AO244" i="3"/>
  <c r="AY295" i="3"/>
  <c r="AO270" i="3"/>
  <c r="AY267" i="3"/>
  <c r="U268" i="3" s="1"/>
  <c r="U264" i="3"/>
  <c r="AY263" i="3"/>
  <c r="AO264" i="3" s="1"/>
  <c r="AY259" i="3"/>
  <c r="I255" i="3"/>
  <c r="I253" i="3"/>
  <c r="I251" i="3"/>
  <c r="I249" i="3"/>
  <c r="AE288" i="3"/>
  <c r="U284" i="3"/>
  <c r="AY277" i="3"/>
  <c r="AE278" i="3" s="1"/>
  <c r="AY275" i="3"/>
  <c r="AO276" i="3" s="1"/>
  <c r="AY273" i="3"/>
  <c r="AE274" i="3" s="1"/>
  <c r="AY271" i="3"/>
  <c r="I270" i="3"/>
  <c r="AE266" i="3"/>
  <c r="U261" i="3"/>
  <c r="AY254" i="3"/>
  <c r="U255" i="3" s="1"/>
  <c r="U253" i="3"/>
  <c r="AY252" i="3"/>
  <c r="U251" i="3"/>
  <c r="AY250" i="3"/>
  <c r="AE251" i="3" s="1"/>
  <c r="AY248" i="3"/>
  <c r="AY246" i="3"/>
  <c r="U245" i="3"/>
  <c r="AY244" i="3"/>
  <c r="AO245" i="3" s="1"/>
  <c r="AY242" i="3"/>
  <c r="U243" i="3" s="1"/>
  <c r="U241" i="3"/>
  <c r="AY240" i="3"/>
  <c r="U239" i="3"/>
  <c r="AY238" i="3"/>
  <c r="U237" i="3"/>
  <c r="AY236" i="3"/>
  <c r="AO237" i="3" s="1"/>
  <c r="AY234" i="3"/>
  <c r="U233" i="3"/>
  <c r="AY232" i="3"/>
  <c r="AY230" i="3"/>
  <c r="AY228" i="3"/>
  <c r="U229" i="3" s="1"/>
  <c r="U312" i="3"/>
  <c r="AO268" i="3"/>
  <c r="I260" i="3"/>
  <c r="AE256" i="3"/>
  <c r="U333" i="3"/>
  <c r="U306" i="3"/>
  <c r="AO277" i="3"/>
  <c r="AO273" i="3"/>
  <c r="U258" i="3"/>
  <c r="AE255" i="3"/>
  <c r="AE253" i="3"/>
  <c r="AE245" i="3"/>
  <c r="AE243" i="3"/>
  <c r="AE241" i="3"/>
  <c r="AE239" i="3"/>
  <c r="AE237" i="3"/>
  <c r="AY331" i="3"/>
  <c r="I295" i="3"/>
  <c r="AY282" i="3"/>
  <c r="AO283" i="3" s="1"/>
  <c r="AO267" i="3"/>
  <c r="AO263" i="3"/>
  <c r="AY258" i="3"/>
  <c r="U259" i="3" s="1"/>
  <c r="U286" i="3"/>
  <c r="I322" i="3"/>
  <c r="AY265" i="3"/>
  <c r="U266" i="3" s="1"/>
  <c r="AY261" i="3"/>
  <c r="AO255" i="3"/>
  <c r="U276" i="3"/>
  <c r="I247" i="3"/>
  <c r="AO238" i="3"/>
  <c r="AO296" i="3"/>
  <c r="AO284" i="3"/>
  <c r="I276" i="3"/>
  <c r="I257" i="3"/>
  <c r="AO241" i="3"/>
  <c r="I235" i="3"/>
  <c r="I232" i="3"/>
  <c r="U278" i="3"/>
  <c r="AE261" i="3"/>
  <c r="AE283" i="3"/>
  <c r="AE268" i="3"/>
  <c r="I254" i="3"/>
  <c r="I252" i="3"/>
  <c r="I250" i="3"/>
  <c r="I248" i="3"/>
  <c r="AY245" i="3"/>
  <c r="U246" i="3" s="1"/>
  <c r="I242" i="3"/>
  <c r="AY239" i="3"/>
  <c r="AE240" i="3" s="1"/>
  <c r="I227" i="3"/>
  <c r="I225" i="3"/>
  <c r="I223" i="3"/>
  <c r="I221" i="3"/>
  <c r="I219" i="3"/>
  <c r="AE321" i="3"/>
  <c r="AY291" i="3"/>
  <c r="AE292" i="3" s="1"/>
  <c r="I278" i="3"/>
  <c r="AY256" i="3"/>
  <c r="AO257" i="3" s="1"/>
  <c r="AO234" i="3"/>
  <c r="U232" i="3"/>
  <c r="U227" i="3"/>
  <c r="AY226" i="3"/>
  <c r="AY224" i="3"/>
  <c r="U225" i="3" s="1"/>
  <c r="U223" i="3"/>
  <c r="AY222" i="3"/>
  <c r="AE223" i="3" s="1"/>
  <c r="AY220" i="3"/>
  <c r="AE221" i="3" s="1"/>
  <c r="AY218" i="3"/>
  <c r="U219" i="3" s="1"/>
  <c r="I268" i="3"/>
  <c r="AO256" i="3"/>
  <c r="I272" i="3"/>
  <c r="AO262" i="3"/>
  <c r="I264" i="3"/>
  <c r="AY253" i="3"/>
  <c r="AO254" i="3" s="1"/>
  <c r="AY251" i="3"/>
  <c r="AY249" i="3"/>
  <c r="AY247" i="3"/>
  <c r="AE248" i="3" s="1"/>
  <c r="I245" i="3"/>
  <c r="AO239" i="3"/>
  <c r="U238" i="3"/>
  <c r="I229" i="3"/>
  <c r="AO221" i="3"/>
  <c r="AE214" i="3"/>
  <c r="AE228" i="3"/>
  <c r="I226" i="3"/>
  <c r="I218" i="3"/>
  <c r="AY217" i="3"/>
  <c r="U211" i="3"/>
  <c r="I210" i="3"/>
  <c r="AY209" i="3"/>
  <c r="AO210" i="3" s="1"/>
  <c r="AE205" i="3"/>
  <c r="AY260" i="3"/>
  <c r="I241" i="3"/>
  <c r="I230" i="3"/>
  <c r="AY227" i="3"/>
  <c r="AO228" i="3" s="1"/>
  <c r="AO226" i="3"/>
  <c r="U224" i="3"/>
  <c r="AY219" i="3"/>
  <c r="AO218" i="3"/>
  <c r="I217" i="3"/>
  <c r="AY216" i="3"/>
  <c r="I209" i="3"/>
  <c r="AY208" i="3"/>
  <c r="AO209" i="3" s="1"/>
  <c r="AY243" i="3"/>
  <c r="U244" i="3" s="1"/>
  <c r="AY241" i="3"/>
  <c r="AE242" i="3" s="1"/>
  <c r="I238" i="3"/>
  <c r="AY235" i="3"/>
  <c r="I234" i="3"/>
  <c r="AO223" i="3"/>
  <c r="U254" i="3"/>
  <c r="U252" i="3"/>
  <c r="U248" i="3"/>
  <c r="AY231" i="3"/>
  <c r="AO232" i="3" s="1"/>
  <c r="I228" i="3"/>
  <c r="AE222" i="3"/>
  <c r="I220" i="3"/>
  <c r="AE219" i="3"/>
  <c r="U217" i="3"/>
  <c r="I216" i="3"/>
  <c r="AY215" i="3"/>
  <c r="U216" i="3" s="1"/>
  <c r="AO213" i="3"/>
  <c r="U209" i="3"/>
  <c r="I208" i="3"/>
  <c r="I206" i="3"/>
  <c r="I204" i="3"/>
  <c r="I202" i="3"/>
  <c r="I200" i="3"/>
  <c r="I198" i="3"/>
  <c r="I196" i="3"/>
  <c r="I194" i="3"/>
  <c r="I192" i="3"/>
  <c r="I190" i="3"/>
  <c r="AY269" i="3"/>
  <c r="AE270" i="3" s="1"/>
  <c r="AE234" i="3"/>
  <c r="AO229" i="3"/>
  <c r="AY221" i="3"/>
  <c r="I215" i="3"/>
  <c r="AY214" i="3"/>
  <c r="AE215" i="3" s="1"/>
  <c r="AO212" i="3"/>
  <c r="AY207" i="3"/>
  <c r="U206" i="3"/>
  <c r="AY205" i="3"/>
  <c r="AE206" i="3" s="1"/>
  <c r="U204" i="3"/>
  <c r="AY203" i="3"/>
  <c r="U202" i="3"/>
  <c r="AY201" i="3"/>
  <c r="AE202" i="3" s="1"/>
  <c r="U200" i="3"/>
  <c r="AY199" i="3"/>
  <c r="AE200" i="3" s="1"/>
  <c r="U198" i="3"/>
  <c r="AY197" i="3"/>
  <c r="U196" i="3"/>
  <c r="AY195" i="3"/>
  <c r="U194" i="3"/>
  <c r="AY193" i="3"/>
  <c r="AE194" i="3" s="1"/>
  <c r="U192" i="3"/>
  <c r="AY191" i="3"/>
  <c r="U190" i="3"/>
  <c r="AY189" i="3"/>
  <c r="U188" i="3"/>
  <c r="AY187" i="3"/>
  <c r="U186" i="3"/>
  <c r="AY185" i="3"/>
  <c r="AO186" i="3" s="1"/>
  <c r="U184" i="3"/>
  <c r="AY183" i="3"/>
  <c r="U182" i="3"/>
  <c r="AY181" i="3"/>
  <c r="U180" i="3"/>
  <c r="AY179" i="3"/>
  <c r="I246" i="3"/>
  <c r="I240" i="3"/>
  <c r="AE232" i="3"/>
  <c r="I231" i="3"/>
  <c r="AO225" i="3"/>
  <c r="U208" i="3"/>
  <c r="AO240" i="3"/>
  <c r="AY237" i="3"/>
  <c r="I236" i="3"/>
  <c r="AY233" i="3"/>
  <c r="U234" i="3" s="1"/>
  <c r="I233" i="3"/>
  <c r="AE216" i="3"/>
  <c r="AE258" i="3"/>
  <c r="I243" i="3"/>
  <c r="I237" i="3"/>
  <c r="AY229" i="3"/>
  <c r="AE230" i="3" s="1"/>
  <c r="I224" i="3"/>
  <c r="AO217" i="3"/>
  <c r="AO204" i="3"/>
  <c r="AO200" i="3"/>
  <c r="AO193" i="3"/>
  <c r="AO189" i="3"/>
  <c r="AY184" i="3"/>
  <c r="AE185" i="3" s="1"/>
  <c r="U181" i="3"/>
  <c r="I212" i="3"/>
  <c r="I205" i="3"/>
  <c r="I201" i="3"/>
  <c r="AE198" i="3"/>
  <c r="U195" i="3"/>
  <c r="U191" i="3"/>
  <c r="U189" i="3"/>
  <c r="AO188" i="3"/>
  <c r="I188" i="3"/>
  <c r="AO180" i="3"/>
  <c r="I180" i="3"/>
  <c r="I211" i="3"/>
  <c r="AO208" i="3"/>
  <c r="AY206" i="3"/>
  <c r="AY202" i="3"/>
  <c r="U199" i="3"/>
  <c r="AY225" i="3"/>
  <c r="U226" i="3" s="1"/>
  <c r="AO224" i="3"/>
  <c r="I244" i="3"/>
  <c r="I239" i="3"/>
  <c r="AE224" i="3"/>
  <c r="I222" i="3"/>
  <c r="U215" i="3"/>
  <c r="AY213" i="3"/>
  <c r="AO214" i="3" s="1"/>
  <c r="AE209" i="3"/>
  <c r="AE204" i="3"/>
  <c r="AO197" i="3"/>
  <c r="U197" i="3"/>
  <c r="I182" i="3"/>
  <c r="AO178" i="3"/>
  <c r="AO253" i="3"/>
  <c r="AO230" i="3"/>
  <c r="AY212" i="3"/>
  <c r="AE196" i="3"/>
  <c r="AY194" i="3"/>
  <c r="AO195" i="3" s="1"/>
  <c r="AY192" i="3"/>
  <c r="U193" i="3" s="1"/>
  <c r="AE192" i="3"/>
  <c r="AY190" i="3"/>
  <c r="AO191" i="3" s="1"/>
  <c r="AE190" i="3"/>
  <c r="I187" i="3"/>
  <c r="AE186" i="3"/>
  <c r="AE181" i="3"/>
  <c r="AE177" i="3"/>
  <c r="U214" i="3"/>
  <c r="AE208" i="3"/>
  <c r="AO202" i="3"/>
  <c r="AY196" i="3"/>
  <c r="AY188" i="3"/>
  <c r="AY180" i="3"/>
  <c r="I274" i="3"/>
  <c r="AO216" i="3"/>
  <c r="U210" i="3"/>
  <c r="AO205" i="3"/>
  <c r="I214" i="3"/>
  <c r="AO211" i="3"/>
  <c r="I203" i="3"/>
  <c r="I184" i="3"/>
  <c r="AY177" i="3"/>
  <c r="U178" i="3" s="1"/>
  <c r="I177" i="3"/>
  <c r="U173" i="3"/>
  <c r="I172" i="3"/>
  <c r="AY168" i="3"/>
  <c r="AE148" i="3"/>
  <c r="AE140" i="3"/>
  <c r="AE138" i="3"/>
  <c r="AE132" i="3"/>
  <c r="AE130" i="3"/>
  <c r="AY204" i="3"/>
  <c r="AE195" i="3"/>
  <c r="I193" i="3"/>
  <c r="AE191" i="3"/>
  <c r="I189" i="3"/>
  <c r="AE188" i="3"/>
  <c r="I185" i="3"/>
  <c r="I183" i="3"/>
  <c r="AE180" i="3"/>
  <c r="U176" i="3"/>
  <c r="AY173" i="3"/>
  <c r="U174" i="3" s="1"/>
  <c r="AO172" i="3"/>
  <c r="AY223" i="3"/>
  <c r="I197" i="3"/>
  <c r="AO194" i="3"/>
  <c r="AO190" i="3"/>
  <c r="AO169" i="3"/>
  <c r="I169" i="3"/>
  <c r="I167" i="3"/>
  <c r="AO160" i="3"/>
  <c r="AO152" i="3"/>
  <c r="AO148" i="3"/>
  <c r="AO146" i="3"/>
  <c r="AO130" i="3"/>
  <c r="AO124" i="3"/>
  <c r="AO122" i="3"/>
  <c r="AO118" i="3"/>
  <c r="AY211" i="3"/>
  <c r="U212" i="3" s="1"/>
  <c r="AY198" i="3"/>
  <c r="AE199" i="3" s="1"/>
  <c r="I186" i="3"/>
  <c r="AE184" i="3"/>
  <c r="U175" i="3"/>
  <c r="I174" i="3"/>
  <c r="AY170" i="3"/>
  <c r="AO171" i="3" s="1"/>
  <c r="AE168" i="3"/>
  <c r="AO164" i="3"/>
  <c r="AY163" i="3"/>
  <c r="I163" i="3"/>
  <c r="I161" i="3"/>
  <c r="I159" i="3"/>
  <c r="I157" i="3"/>
  <c r="I178" i="3"/>
  <c r="AY175" i="3"/>
  <c r="AO176" i="3" s="1"/>
  <c r="AE173" i="3"/>
  <c r="U172" i="3"/>
  <c r="AY167" i="3"/>
  <c r="I164" i="3"/>
  <c r="AY162" i="3"/>
  <c r="U161" i="3"/>
  <c r="AY160" i="3"/>
  <c r="U159" i="3"/>
  <c r="AY158" i="3"/>
  <c r="U157" i="3"/>
  <c r="AY156" i="3"/>
  <c r="U155" i="3"/>
  <c r="AY154" i="3"/>
  <c r="AY152" i="3"/>
  <c r="U151" i="3"/>
  <c r="AY150" i="3"/>
  <c r="AE151" i="3" s="1"/>
  <c r="U149" i="3"/>
  <c r="AY148" i="3"/>
  <c r="U147" i="3"/>
  <c r="AY146" i="3"/>
  <c r="U145" i="3"/>
  <c r="AY144" i="3"/>
  <c r="U143" i="3"/>
  <c r="AY142" i="3"/>
  <c r="I213" i="3"/>
  <c r="AO196" i="3"/>
  <c r="AO192" i="3"/>
  <c r="AY176" i="3"/>
  <c r="AE176" i="3"/>
  <c r="I173" i="3"/>
  <c r="I207" i="3"/>
  <c r="AE197" i="3"/>
  <c r="AY174" i="3"/>
  <c r="AO175" i="3" s="1"/>
  <c r="AE172" i="3"/>
  <c r="U171" i="3"/>
  <c r="I170" i="3"/>
  <c r="AO166" i="3"/>
  <c r="AY165" i="3"/>
  <c r="I162" i="3"/>
  <c r="U230" i="3"/>
  <c r="AE217" i="3"/>
  <c r="AY172" i="3"/>
  <c r="AO173" i="3" s="1"/>
  <c r="AY169" i="3"/>
  <c r="AO170" i="3" s="1"/>
  <c r="AY155" i="3"/>
  <c r="U152" i="3"/>
  <c r="I151" i="3"/>
  <c r="AY147" i="3"/>
  <c r="I143" i="3"/>
  <c r="AO141" i="3"/>
  <c r="AY140" i="3"/>
  <c r="AO137" i="3"/>
  <c r="AY136" i="3"/>
  <c r="U137" i="3" s="1"/>
  <c r="AO133" i="3"/>
  <c r="AY132" i="3"/>
  <c r="AY128" i="3"/>
  <c r="AO125" i="3"/>
  <c r="AY124" i="3"/>
  <c r="AO199" i="3"/>
  <c r="AY186" i="3"/>
  <c r="U187" i="3" s="1"/>
  <c r="I165" i="3"/>
  <c r="I160" i="3"/>
  <c r="I158" i="3"/>
  <c r="AO143" i="3"/>
  <c r="I141" i="3"/>
  <c r="I137" i="3"/>
  <c r="I133" i="3"/>
  <c r="I129" i="3"/>
  <c r="AE193" i="3"/>
  <c r="AY182" i="3"/>
  <c r="U183" i="3" s="1"/>
  <c r="AO181" i="3"/>
  <c r="U177" i="3"/>
  <c r="I156" i="3"/>
  <c r="AE155" i="3"/>
  <c r="AE189" i="3"/>
  <c r="AE171" i="3"/>
  <c r="AY166" i="3"/>
  <c r="U154" i="3"/>
  <c r="I153" i="3"/>
  <c r="I195" i="3"/>
  <c r="I179" i="3"/>
  <c r="AO161" i="3"/>
  <c r="AO159" i="3"/>
  <c r="AO157" i="3"/>
  <c r="AO145" i="3"/>
  <c r="AY141" i="3"/>
  <c r="U141" i="3"/>
  <c r="AY137" i="3"/>
  <c r="U138" i="3" s="1"/>
  <c r="AY133" i="3"/>
  <c r="U134" i="3" s="1"/>
  <c r="U133" i="3"/>
  <c r="AY200" i="3"/>
  <c r="I171" i="3"/>
  <c r="U169" i="3"/>
  <c r="I168" i="3"/>
  <c r="I155" i="3"/>
  <c r="I152" i="3"/>
  <c r="I148" i="3"/>
  <c r="AO139" i="3"/>
  <c r="U125" i="3"/>
  <c r="AY120" i="3"/>
  <c r="AO121" i="3" s="1"/>
  <c r="I120" i="3"/>
  <c r="AY119" i="3"/>
  <c r="AO120" i="3" s="1"/>
  <c r="AY157" i="3"/>
  <c r="AO158" i="3" s="1"/>
  <c r="AO147" i="3"/>
  <c r="U139" i="3"/>
  <c r="AY123" i="3"/>
  <c r="AE124" i="3" s="1"/>
  <c r="I121" i="3"/>
  <c r="AY171" i="3"/>
  <c r="U158" i="3"/>
  <c r="I154" i="3"/>
  <c r="I150" i="3"/>
  <c r="I146" i="3"/>
  <c r="I144" i="3"/>
  <c r="I142" i="3"/>
  <c r="AE137" i="3"/>
  <c r="I136" i="3"/>
  <c r="AY131" i="3"/>
  <c r="U132" i="3" s="1"/>
  <c r="AE131" i="3"/>
  <c r="AY130" i="3"/>
  <c r="AO127" i="3"/>
  <c r="AY125" i="3"/>
  <c r="I116" i="3"/>
  <c r="I114" i="3"/>
  <c r="I112" i="3"/>
  <c r="I110" i="3"/>
  <c r="I108" i="3"/>
  <c r="I106" i="3"/>
  <c r="I104" i="3"/>
  <c r="I102" i="3"/>
  <c r="I100" i="3"/>
  <c r="I98" i="3"/>
  <c r="I96" i="3"/>
  <c r="I94" i="3"/>
  <c r="I92" i="3"/>
  <c r="I90" i="3"/>
  <c r="I175" i="3"/>
  <c r="AY164" i="3"/>
  <c r="AE165" i="3" s="1"/>
  <c r="AO149" i="3"/>
  <c r="AY138" i="3"/>
  <c r="AO135" i="3"/>
  <c r="I124" i="3"/>
  <c r="AE123" i="3"/>
  <c r="AY210" i="3"/>
  <c r="AE211" i="3" s="1"/>
  <c r="I199" i="3"/>
  <c r="AY178" i="3"/>
  <c r="AO165" i="3"/>
  <c r="AY129" i="3"/>
  <c r="U130" i="3" s="1"/>
  <c r="I126" i="3"/>
  <c r="AY121" i="3"/>
  <c r="U122" i="3" s="1"/>
  <c r="U121" i="3"/>
  <c r="AO198" i="3"/>
  <c r="AO184" i="3"/>
  <c r="AE161" i="3"/>
  <c r="AE159" i="3"/>
  <c r="AY151" i="3"/>
  <c r="AE152" i="3" s="1"/>
  <c r="I138" i="3"/>
  <c r="AE133" i="3"/>
  <c r="I132" i="3"/>
  <c r="I131" i="3"/>
  <c r="AE125" i="3"/>
  <c r="I122" i="3"/>
  <c r="AE116" i="3"/>
  <c r="AE112" i="3"/>
  <c r="AE110" i="3"/>
  <c r="AE108" i="3"/>
  <c r="AE106" i="3"/>
  <c r="AE104" i="3"/>
  <c r="I191" i="3"/>
  <c r="I181" i="3"/>
  <c r="AE157" i="3"/>
  <c r="AE145" i="3"/>
  <c r="AE143" i="3"/>
  <c r="I134" i="3"/>
  <c r="AO131" i="3"/>
  <c r="AY127" i="3"/>
  <c r="AE127" i="3"/>
  <c r="AY126" i="3"/>
  <c r="U127" i="3" s="1"/>
  <c r="I125" i="3"/>
  <c r="AY149" i="3"/>
  <c r="AY145" i="3"/>
  <c r="U146" i="3" s="1"/>
  <c r="AY143" i="3"/>
  <c r="U142" i="3"/>
  <c r="AE169" i="3"/>
  <c r="U165" i="3"/>
  <c r="U205" i="3"/>
  <c r="AO177" i="3"/>
  <c r="I166" i="3"/>
  <c r="AY161" i="3"/>
  <c r="AE162" i="3" s="1"/>
  <c r="AY159" i="3"/>
  <c r="AO155" i="3"/>
  <c r="AE141" i="3"/>
  <c r="I140" i="3"/>
  <c r="U166" i="3"/>
  <c r="U131" i="3"/>
  <c r="AY117" i="3"/>
  <c r="U118" i="3" s="1"/>
  <c r="AO113" i="3"/>
  <c r="AO105" i="3"/>
  <c r="AE99" i="3"/>
  <c r="U97" i="3"/>
  <c r="U89" i="3"/>
  <c r="U148" i="3"/>
  <c r="I115" i="3"/>
  <c r="AY111" i="3"/>
  <c r="I107" i="3"/>
  <c r="I103" i="3"/>
  <c r="AY102" i="3"/>
  <c r="U96" i="3"/>
  <c r="I95" i="3"/>
  <c r="AY94" i="3"/>
  <c r="AE87" i="3"/>
  <c r="AE81" i="3"/>
  <c r="AY153" i="3"/>
  <c r="AE154" i="3" s="1"/>
  <c r="AY135" i="3"/>
  <c r="AY122" i="3"/>
  <c r="AO123" i="3" s="1"/>
  <c r="AE117" i="3"/>
  <c r="AY116" i="3"/>
  <c r="AO117" i="3" s="1"/>
  <c r="U113" i="3"/>
  <c r="AY108" i="3"/>
  <c r="U109" i="3" s="1"/>
  <c r="AY103" i="3"/>
  <c r="AY101" i="3"/>
  <c r="AY93" i="3"/>
  <c r="I130" i="3"/>
  <c r="AY118" i="3"/>
  <c r="AE118" i="3"/>
  <c r="AO112" i="3"/>
  <c r="AO107" i="3"/>
  <c r="AO104" i="3"/>
  <c r="AO99" i="3"/>
  <c r="U95" i="3"/>
  <c r="AO87" i="3"/>
  <c r="AY139" i="3"/>
  <c r="I118" i="3"/>
  <c r="I117" i="3"/>
  <c r="AY113" i="3"/>
  <c r="AE111" i="3"/>
  <c r="U110" i="3"/>
  <c r="I109" i="3"/>
  <c r="AY105" i="3"/>
  <c r="U102" i="3"/>
  <c r="I101" i="3"/>
  <c r="AY100" i="3"/>
  <c r="AE96" i="3"/>
  <c r="U94" i="3"/>
  <c r="I93" i="3"/>
  <c r="AY92" i="3"/>
  <c r="AO90" i="3"/>
  <c r="I88" i="3"/>
  <c r="I86" i="3"/>
  <c r="I84" i="3"/>
  <c r="I82" i="3"/>
  <c r="I80" i="3"/>
  <c r="I78" i="3"/>
  <c r="I76" i="3"/>
  <c r="I74" i="3"/>
  <c r="I72" i="3"/>
  <c r="I70" i="3"/>
  <c r="I68" i="3"/>
  <c r="I66" i="3"/>
  <c r="I64" i="3"/>
  <c r="AE147" i="3"/>
  <c r="I128" i="3"/>
  <c r="I127" i="3"/>
  <c r="AY110" i="3"/>
  <c r="AY99" i="3"/>
  <c r="AY91" i="3"/>
  <c r="AO92" i="3" s="1"/>
  <c r="AY87" i="3"/>
  <c r="AO88" i="3" s="1"/>
  <c r="AY85" i="3"/>
  <c r="U84" i="3"/>
  <c r="AY83" i="3"/>
  <c r="U82" i="3"/>
  <c r="AY81" i="3"/>
  <c r="U80" i="3"/>
  <c r="AY79" i="3"/>
  <c r="U78" i="3"/>
  <c r="AY77" i="3"/>
  <c r="AY75" i="3"/>
  <c r="AY73" i="3"/>
  <c r="U72" i="3"/>
  <c r="AY71" i="3"/>
  <c r="U70" i="3"/>
  <c r="AY69" i="3"/>
  <c r="U68" i="3"/>
  <c r="AY67" i="3"/>
  <c r="U66" i="3"/>
  <c r="AY65" i="3"/>
  <c r="AO66" i="3" s="1"/>
  <c r="AY63" i="3"/>
  <c r="AO64" i="3" s="1"/>
  <c r="AY61" i="3"/>
  <c r="U60" i="3"/>
  <c r="AY59" i="3"/>
  <c r="AE149" i="3"/>
  <c r="I147" i="3"/>
  <c r="I119" i="3"/>
  <c r="AY115" i="3"/>
  <c r="U116" i="3" s="1"/>
  <c r="AE113" i="3"/>
  <c r="U112" i="3"/>
  <c r="I111" i="3"/>
  <c r="AY107" i="3"/>
  <c r="U108" i="3" s="1"/>
  <c r="AE105" i="3"/>
  <c r="U104" i="3"/>
  <c r="AE102" i="3"/>
  <c r="I99" i="3"/>
  <c r="AY98" i="3"/>
  <c r="AO96" i="3"/>
  <c r="AE94" i="3"/>
  <c r="U92" i="3"/>
  <c r="I91" i="3"/>
  <c r="AY90" i="3"/>
  <c r="AE84" i="3"/>
  <c r="AE82" i="3"/>
  <c r="AE80" i="3"/>
  <c r="AE78" i="3"/>
  <c r="AE72" i="3"/>
  <c r="AE70" i="3"/>
  <c r="AE68" i="3"/>
  <c r="AE66" i="3"/>
  <c r="AE64" i="3"/>
  <c r="AE60" i="3"/>
  <c r="AE58" i="3"/>
  <c r="I135" i="3"/>
  <c r="U117" i="3"/>
  <c r="AY112" i="3"/>
  <c r="AY104" i="3"/>
  <c r="U105" i="3" s="1"/>
  <c r="I149" i="3"/>
  <c r="U136" i="3"/>
  <c r="AY134" i="3"/>
  <c r="AE135" i="3" s="1"/>
  <c r="U123" i="3"/>
  <c r="AO116" i="3"/>
  <c r="I176" i="3"/>
  <c r="I145" i="3"/>
  <c r="I139" i="3"/>
  <c r="I113" i="3"/>
  <c r="AY109" i="3"/>
  <c r="AO110" i="3" s="1"/>
  <c r="U106" i="3"/>
  <c r="I105" i="3"/>
  <c r="AO102" i="3"/>
  <c r="I89" i="3"/>
  <c r="AY84" i="3"/>
  <c r="I81" i="3"/>
  <c r="I77" i="3"/>
  <c r="AY64" i="3"/>
  <c r="AO48" i="3"/>
  <c r="AO111" i="3"/>
  <c r="AY82" i="3"/>
  <c r="U79" i="3"/>
  <c r="AY78" i="3"/>
  <c r="AE79" i="3" s="1"/>
  <c r="AO68" i="3"/>
  <c r="AO63" i="3"/>
  <c r="I60" i="3"/>
  <c r="I57" i="3"/>
  <c r="I55" i="3"/>
  <c r="I53" i="3"/>
  <c r="I51" i="3"/>
  <c r="I49" i="3"/>
  <c r="I123" i="3"/>
  <c r="AY106" i="3"/>
  <c r="U107" i="3" s="1"/>
  <c r="AO79" i="3"/>
  <c r="AY74" i="3"/>
  <c r="U75" i="3" s="1"/>
  <c r="AY72" i="3"/>
  <c r="AO73" i="3" s="1"/>
  <c r="AY70" i="3"/>
  <c r="AE67" i="3"/>
  <c r="I65" i="3"/>
  <c r="AO61" i="3"/>
  <c r="AY60" i="3"/>
  <c r="AE61" i="3" s="1"/>
  <c r="U57" i="3"/>
  <c r="AY56" i="3"/>
  <c r="U55" i="3"/>
  <c r="AY54" i="3"/>
  <c r="U53" i="3"/>
  <c r="AY52" i="3"/>
  <c r="AO53" i="3" s="1"/>
  <c r="U51" i="3"/>
  <c r="AY50" i="3"/>
  <c r="AY48" i="3"/>
  <c r="AO49" i="3" s="1"/>
  <c r="U47" i="3"/>
  <c r="AY46" i="3"/>
  <c r="AE47" i="3" s="1"/>
  <c r="AO106" i="3"/>
  <c r="I97" i="3"/>
  <c r="AY86" i="3"/>
  <c r="AO84" i="3"/>
  <c r="AE75" i="3"/>
  <c r="AE73" i="3"/>
  <c r="AE71" i="3"/>
  <c r="AY66" i="3"/>
  <c r="AO67" i="3" s="1"/>
  <c r="U63" i="3"/>
  <c r="I61" i="3"/>
  <c r="AO65" i="3"/>
  <c r="AE57" i="3"/>
  <c r="AE55" i="3"/>
  <c r="AE53" i="3"/>
  <c r="AE51" i="3"/>
  <c r="AE49" i="3"/>
  <c r="AE45" i="3"/>
  <c r="AE29" i="3"/>
  <c r="AE19" i="3"/>
  <c r="AE17" i="3"/>
  <c r="AO251" i="3"/>
  <c r="U111" i="3"/>
  <c r="U99" i="3"/>
  <c r="AY95" i="3"/>
  <c r="AO94" i="3"/>
  <c r="U87" i="3"/>
  <c r="AO82" i="3"/>
  <c r="AO78" i="3"/>
  <c r="I75" i="3"/>
  <c r="I73" i="3"/>
  <c r="I71" i="3"/>
  <c r="AE69" i="3"/>
  <c r="I67" i="3"/>
  <c r="AY114" i="3"/>
  <c r="U115" i="3" s="1"/>
  <c r="AY88" i="3"/>
  <c r="AE89" i="3" s="1"/>
  <c r="I85" i="3"/>
  <c r="I83" i="3"/>
  <c r="I79" i="3"/>
  <c r="AY68" i="3"/>
  <c r="U69" i="3" s="1"/>
  <c r="U65" i="3"/>
  <c r="U61" i="3"/>
  <c r="AO55" i="3"/>
  <c r="AO51" i="3"/>
  <c r="AO47" i="3"/>
  <c r="AO33" i="3"/>
  <c r="AO31" i="3"/>
  <c r="AY96" i="3"/>
  <c r="AO95" i="3"/>
  <c r="AO77" i="3"/>
  <c r="AY76" i="3"/>
  <c r="AO72" i="3"/>
  <c r="AO70" i="3"/>
  <c r="I69" i="3"/>
  <c r="AE63" i="3"/>
  <c r="AY58" i="3"/>
  <c r="AO59" i="3" s="1"/>
  <c r="U56" i="3"/>
  <c r="AY55" i="3"/>
  <c r="AO56" i="3" s="1"/>
  <c r="AY53" i="3"/>
  <c r="U54" i="3" s="1"/>
  <c r="U52" i="3"/>
  <c r="AY51" i="3"/>
  <c r="AO52" i="3" s="1"/>
  <c r="U50" i="3"/>
  <c r="AY49" i="3"/>
  <c r="AO50" i="3" s="1"/>
  <c r="I87" i="3"/>
  <c r="AO75" i="3"/>
  <c r="AO71" i="3"/>
  <c r="U71" i="3"/>
  <c r="I59" i="3"/>
  <c r="AO38" i="3"/>
  <c r="AO30" i="3"/>
  <c r="AO60" i="3"/>
  <c r="I43" i="3"/>
  <c r="I40" i="3"/>
  <c r="I35" i="3"/>
  <c r="AE34" i="3"/>
  <c r="I32" i="3"/>
  <c r="I27" i="3"/>
  <c r="AY26" i="3"/>
  <c r="AE22" i="3"/>
  <c r="U20" i="3"/>
  <c r="I19" i="3"/>
  <c r="AY18" i="3"/>
  <c r="AO16" i="3"/>
  <c r="AY89" i="3"/>
  <c r="I63" i="3"/>
  <c r="AO46" i="3"/>
  <c r="U46" i="3"/>
  <c r="AY44" i="3"/>
  <c r="AO45" i="3" s="1"/>
  <c r="AY41" i="3"/>
  <c r="AE42" i="3" s="1"/>
  <c r="AY36" i="3"/>
  <c r="AY33" i="3"/>
  <c r="U34" i="3" s="1"/>
  <c r="AY28" i="3"/>
  <c r="AO29" i="3" s="1"/>
  <c r="I26" i="3"/>
  <c r="AY25" i="3"/>
  <c r="AO26" i="3" s="1"/>
  <c r="AO23" i="3"/>
  <c r="I18" i="3"/>
  <c r="AY17" i="3"/>
  <c r="U18" i="3" s="1"/>
  <c r="U12" i="3"/>
  <c r="AY11" i="3"/>
  <c r="AO69" i="3"/>
  <c r="I62" i="3"/>
  <c r="I56" i="3"/>
  <c r="I54" i="3"/>
  <c r="I52" i="3"/>
  <c r="I50" i="3"/>
  <c r="AO40" i="3"/>
  <c r="U19" i="3"/>
  <c r="AO89" i="3"/>
  <c r="U67" i="3"/>
  <c r="AY62" i="3"/>
  <c r="I45" i="3"/>
  <c r="AE44" i="3"/>
  <c r="I42" i="3"/>
  <c r="I37" i="3"/>
  <c r="I34" i="3"/>
  <c r="I29" i="3"/>
  <c r="U26" i="3"/>
  <c r="I25" i="3"/>
  <c r="AY24" i="3"/>
  <c r="U25" i="3" s="1"/>
  <c r="AE20" i="3"/>
  <c r="I17" i="3"/>
  <c r="AY16" i="3"/>
  <c r="U17" i="3" s="1"/>
  <c r="U81" i="3"/>
  <c r="I58" i="3"/>
  <c r="U48" i="3"/>
  <c r="AY43" i="3"/>
  <c r="U40" i="3"/>
  <c r="AY38" i="3"/>
  <c r="AY35" i="3"/>
  <c r="AY30" i="3"/>
  <c r="AE31" i="3" s="1"/>
  <c r="I24" i="3"/>
  <c r="AY23" i="3"/>
  <c r="AO24" i="3" s="1"/>
  <c r="I16" i="3"/>
  <c r="AY15" i="3"/>
  <c r="AO13" i="3"/>
  <c r="AE166" i="3"/>
  <c r="U73" i="3"/>
  <c r="AE65" i="3"/>
  <c r="AO42" i="3"/>
  <c r="AO34" i="3"/>
  <c r="AO108" i="3"/>
  <c r="AY80" i="3"/>
  <c r="AO81" i="3" s="1"/>
  <c r="AE46" i="3"/>
  <c r="AY45" i="3"/>
  <c r="U45" i="3"/>
  <c r="U42" i="3"/>
  <c r="AY40" i="3"/>
  <c r="AE41" i="3" s="1"/>
  <c r="AY37" i="3"/>
  <c r="AE38" i="3" s="1"/>
  <c r="AY32" i="3"/>
  <c r="U33" i="3" s="1"/>
  <c r="AY29" i="3"/>
  <c r="U30" i="3" s="1"/>
  <c r="U29" i="3"/>
  <c r="AY97" i="3"/>
  <c r="AE98" i="3" s="1"/>
  <c r="AY57" i="3"/>
  <c r="AE52" i="3"/>
  <c r="AE50" i="3"/>
  <c r="AO44" i="3"/>
  <c r="AE95" i="3"/>
  <c r="AO80" i="3"/>
  <c r="I46" i="3"/>
  <c r="I41" i="3"/>
  <c r="I38" i="3"/>
  <c r="I33" i="3"/>
  <c r="I30" i="3"/>
  <c r="AE24" i="3"/>
  <c r="I21" i="3"/>
  <c r="AY20" i="3"/>
  <c r="AE16" i="3"/>
  <c r="U9" i="3"/>
  <c r="AY31" i="3"/>
  <c r="U32" i="3" s="1"/>
  <c r="AY21" i="3"/>
  <c r="AO19" i="3"/>
  <c r="I14" i="3"/>
  <c r="AE30" i="3"/>
  <c r="U23" i="3"/>
  <c r="AY14" i="3"/>
  <c r="AY9" i="3"/>
  <c r="I36" i="3"/>
  <c r="I10" i="3"/>
  <c r="AE139" i="3"/>
  <c r="U31" i="3"/>
  <c r="AY27" i="3"/>
  <c r="U28" i="3" s="1"/>
  <c r="AO57" i="3"/>
  <c r="I47" i="3"/>
  <c r="AY39" i="3"/>
  <c r="AE40" i="3" s="1"/>
  <c r="I28" i="3"/>
  <c r="I23" i="3"/>
  <c r="U15" i="3"/>
  <c r="AY34" i="3"/>
  <c r="AE35" i="3" s="1"/>
  <c r="I20" i="3"/>
  <c r="AY12" i="3"/>
  <c r="U13" i="3" s="1"/>
  <c r="I31" i="3"/>
  <c r="AY22" i="3"/>
  <c r="AE23" i="3" s="1"/>
  <c r="AO20" i="3"/>
  <c r="U16" i="3"/>
  <c r="I15" i="3"/>
  <c r="I9" i="3"/>
  <c r="I22" i="3"/>
  <c r="AY13" i="3"/>
  <c r="AY10" i="3"/>
  <c r="I12" i="3"/>
  <c r="AO9" i="3"/>
  <c r="I48" i="3"/>
  <c r="U44" i="3"/>
  <c r="AY42" i="3"/>
  <c r="AO43" i="3" s="1"/>
  <c r="AY47" i="3"/>
  <c r="AE48" i="3" s="1"/>
  <c r="I44" i="3"/>
  <c r="I39" i="3"/>
  <c r="AO25" i="3"/>
  <c r="AY19" i="3"/>
  <c r="AO17" i="3"/>
  <c r="I13" i="3"/>
  <c r="I11" i="3"/>
  <c r="U124" i="3"/>
  <c r="O8" i="4"/>
  <c r="L8" i="4"/>
  <c r="J8" i="3" s="1"/>
  <c r="J368" i="3"/>
  <c r="AZ367" i="3"/>
  <c r="V368" i="3" s="1"/>
  <c r="AF368" i="3"/>
  <c r="AF362" i="3"/>
  <c r="AF360" i="3"/>
  <c r="AF358" i="3"/>
  <c r="AF356" i="3"/>
  <c r="AF354" i="3"/>
  <c r="AZ365" i="3"/>
  <c r="V366" i="3" s="1"/>
  <c r="AZ361" i="3"/>
  <c r="V362" i="3" s="1"/>
  <c r="J357" i="3"/>
  <c r="AZ356" i="3"/>
  <c r="AP354" i="3"/>
  <c r="J366" i="3"/>
  <c r="J362" i="3"/>
  <c r="V358" i="3"/>
  <c r="AZ368" i="3"/>
  <c r="AZ366" i="3"/>
  <c r="AP367" i="3" s="1"/>
  <c r="AP363" i="3"/>
  <c r="AZ362" i="3"/>
  <c r="V357" i="3"/>
  <c r="J356" i="3"/>
  <c r="AZ355" i="3"/>
  <c r="J363" i="3"/>
  <c r="J355" i="3"/>
  <c r="AZ354" i="3"/>
  <c r="AP352" i="3"/>
  <c r="AF351" i="3"/>
  <c r="AF349" i="3"/>
  <c r="J367" i="3"/>
  <c r="AP360" i="3"/>
  <c r="V356" i="3"/>
  <c r="AF357" i="3"/>
  <c r="J354" i="3"/>
  <c r="AZ353" i="3"/>
  <c r="N8" i="4"/>
  <c r="AZ363" i="3"/>
  <c r="AF364" i="3" s="1"/>
  <c r="V363" i="3"/>
  <c r="V367" i="3"/>
  <c r="J365" i="3"/>
  <c r="J350" i="3"/>
  <c r="AZ349" i="3"/>
  <c r="V350" i="3" s="1"/>
  <c r="V347" i="3"/>
  <c r="AZ346" i="3"/>
  <c r="AP347" i="3" s="1"/>
  <c r="AZ344" i="3"/>
  <c r="AZ342" i="3"/>
  <c r="AZ340" i="3"/>
  <c r="V341" i="3" s="1"/>
  <c r="M8" i="4"/>
  <c r="AP9" i="3" s="1"/>
  <c r="J360" i="3"/>
  <c r="AZ357" i="3"/>
  <c r="AP358" i="3" s="1"/>
  <c r="AZ352" i="3"/>
  <c r="AF353" i="3" s="1"/>
  <c r="V352" i="3"/>
  <c r="J349" i="3"/>
  <c r="AZ348" i="3"/>
  <c r="AP349" i="3" s="1"/>
  <c r="AF347" i="3"/>
  <c r="AF341" i="3"/>
  <c r="AF339" i="3"/>
  <c r="AP368" i="3"/>
  <c r="AF363" i="3"/>
  <c r="AP362" i="3"/>
  <c r="J361" i="3"/>
  <c r="AP366" i="3"/>
  <c r="AZ358" i="3"/>
  <c r="AF359" i="3" s="1"/>
  <c r="V348" i="3"/>
  <c r="V340" i="3"/>
  <c r="AZ364" i="3"/>
  <c r="V360" i="3"/>
  <c r="J353" i="3"/>
  <c r="J352" i="3"/>
  <c r="J345" i="3"/>
  <c r="J341" i="3"/>
  <c r="AP356" i="3"/>
  <c r="AP346" i="3"/>
  <c r="AZ345" i="3"/>
  <c r="AZ360" i="3"/>
  <c r="V361" i="3" s="1"/>
  <c r="J358" i="3"/>
  <c r="V354" i="3"/>
  <c r="AZ350" i="3"/>
  <c r="AP351" i="3" s="1"/>
  <c r="J346" i="3"/>
  <c r="J359" i="3"/>
  <c r="V349" i="3"/>
  <c r="J344" i="3"/>
  <c r="AF342" i="3"/>
  <c r="J343" i="3"/>
  <c r="J342" i="3"/>
  <c r="AP357" i="3"/>
  <c r="AZ359" i="3"/>
  <c r="AF350" i="3"/>
  <c r="AZ336" i="3"/>
  <c r="AF337" i="3" s="1"/>
  <c r="V335" i="3"/>
  <c r="AZ334" i="3"/>
  <c r="AP335" i="3" s="1"/>
  <c r="V333" i="3"/>
  <c r="AZ332" i="3"/>
  <c r="AP333" i="3" s="1"/>
  <c r="AZ330" i="3"/>
  <c r="V331" i="3" s="1"/>
  <c r="AZ351" i="3"/>
  <c r="AF352" i="3" s="1"/>
  <c r="AP342" i="3"/>
  <c r="J337" i="3"/>
  <c r="J364" i="3"/>
  <c r="J347" i="3"/>
  <c r="J340" i="3"/>
  <c r="J339" i="3"/>
  <c r="J338" i="3"/>
  <c r="AP328" i="3"/>
  <c r="AP324" i="3"/>
  <c r="AP353" i="3"/>
  <c r="J348" i="3"/>
  <c r="AZ339" i="3"/>
  <c r="AP340" i="3" s="1"/>
  <c r="AF336" i="3"/>
  <c r="AZ335" i="3"/>
  <c r="V336" i="3" s="1"/>
  <c r="V334" i="3"/>
  <c r="J333" i="3"/>
  <c r="AP330" i="3"/>
  <c r="J329" i="3"/>
  <c r="J327" i="3"/>
  <c r="V351" i="3"/>
  <c r="AZ347" i="3"/>
  <c r="J332" i="3"/>
  <c r="AZ331" i="3"/>
  <c r="AZ328" i="3"/>
  <c r="V329" i="3" s="1"/>
  <c r="AZ326" i="3"/>
  <c r="V325" i="3"/>
  <c r="AZ324" i="3"/>
  <c r="AF325" i="3" s="1"/>
  <c r="V323" i="3"/>
  <c r="AZ322" i="3"/>
  <c r="AP323" i="3" s="1"/>
  <c r="AP348" i="3"/>
  <c r="AP338" i="3"/>
  <c r="AZ343" i="3"/>
  <c r="V344" i="3" s="1"/>
  <c r="AP339" i="3"/>
  <c r="J336" i="3"/>
  <c r="AF334" i="3"/>
  <c r="V332" i="3"/>
  <c r="J331" i="3"/>
  <c r="AF329" i="3"/>
  <c r="AF323" i="3"/>
  <c r="AF333" i="3"/>
  <c r="AF348" i="3"/>
  <c r="AF344" i="3"/>
  <c r="AZ341" i="3"/>
  <c r="V339" i="3"/>
  <c r="AP327" i="3"/>
  <c r="AP325" i="3"/>
  <c r="AZ337" i="3"/>
  <c r="J334" i="3"/>
  <c r="V324" i="3"/>
  <c r="AF332" i="3"/>
  <c r="J330" i="3"/>
  <c r="AZ325" i="3"/>
  <c r="AF326" i="3" s="1"/>
  <c r="AF322" i="3"/>
  <c r="V328" i="3"/>
  <c r="AZ327" i="3"/>
  <c r="AP320" i="3"/>
  <c r="AP316" i="3"/>
  <c r="V342" i="3"/>
  <c r="J321" i="3"/>
  <c r="J319" i="3"/>
  <c r="J317" i="3"/>
  <c r="J315" i="3"/>
  <c r="J313" i="3"/>
  <c r="J311" i="3"/>
  <c r="J309" i="3"/>
  <c r="J307" i="3"/>
  <c r="J305" i="3"/>
  <c r="J303" i="3"/>
  <c r="J301" i="3"/>
  <c r="AF324" i="3"/>
  <c r="AP322" i="3"/>
  <c r="V321" i="3"/>
  <c r="AZ320" i="3"/>
  <c r="AF321" i="3" s="1"/>
  <c r="AZ318" i="3"/>
  <c r="V317" i="3"/>
  <c r="AZ316" i="3"/>
  <c r="AP317" i="3" s="1"/>
  <c r="AZ314" i="3"/>
  <c r="V359" i="3"/>
  <c r="AP336" i="3"/>
  <c r="AZ333" i="3"/>
  <c r="J326" i="3"/>
  <c r="J325" i="3"/>
  <c r="AP365" i="3"/>
  <c r="J351" i="3"/>
  <c r="AP334" i="3"/>
  <c r="AZ329" i="3"/>
  <c r="AF330" i="3" s="1"/>
  <c r="AZ321" i="3"/>
  <c r="AP319" i="3"/>
  <c r="V318" i="3"/>
  <c r="AZ317" i="3"/>
  <c r="AF318" i="3" s="1"/>
  <c r="AF340" i="3"/>
  <c r="AP332" i="3"/>
  <c r="J324" i="3"/>
  <c r="V322" i="3"/>
  <c r="AF316" i="3"/>
  <c r="J316" i="3"/>
  <c r="AZ313" i="3"/>
  <c r="AP310" i="3"/>
  <c r="AZ309" i="3"/>
  <c r="AP306" i="3"/>
  <c r="AZ305" i="3"/>
  <c r="AZ301" i="3"/>
  <c r="AP302" i="3" s="1"/>
  <c r="AF328" i="3"/>
  <c r="AP321" i="3"/>
  <c r="J320" i="3"/>
  <c r="J310" i="3"/>
  <c r="V309" i="3"/>
  <c r="J306" i="3"/>
  <c r="J302" i="3"/>
  <c r="V301" i="3"/>
  <c r="J314" i="3"/>
  <c r="AF312" i="3"/>
  <c r="AP307" i="3"/>
  <c r="AP303" i="3"/>
  <c r="AP299" i="3"/>
  <c r="AP291" i="3"/>
  <c r="J328" i="3"/>
  <c r="J318" i="3"/>
  <c r="AP315" i="3"/>
  <c r="AZ310" i="3"/>
  <c r="AP311" i="3" s="1"/>
  <c r="AZ306" i="3"/>
  <c r="V307" i="3" s="1"/>
  <c r="AZ302" i="3"/>
  <c r="V303" i="3" s="1"/>
  <c r="J300" i="3"/>
  <c r="J298" i="3"/>
  <c r="J296" i="3"/>
  <c r="J335" i="3"/>
  <c r="AZ323" i="3"/>
  <c r="J322" i="3"/>
  <c r="AP314" i="3"/>
  <c r="AF313" i="3"/>
  <c r="V310" i="3"/>
  <c r="AF309" i="3"/>
  <c r="V302" i="3"/>
  <c r="AF301" i="3"/>
  <c r="V300" i="3"/>
  <c r="AZ299" i="3"/>
  <c r="V298" i="3"/>
  <c r="AZ297" i="3"/>
  <c r="AZ295" i="3"/>
  <c r="V294" i="3"/>
  <c r="AZ293" i="3"/>
  <c r="V292" i="3"/>
  <c r="AZ291" i="3"/>
  <c r="AZ289" i="3"/>
  <c r="AP290" i="3" s="1"/>
  <c r="V288" i="3"/>
  <c r="AZ287" i="3"/>
  <c r="V286" i="3"/>
  <c r="AZ285" i="3"/>
  <c r="AZ319" i="3"/>
  <c r="AP341" i="3"/>
  <c r="AP313" i="3"/>
  <c r="AF310" i="3"/>
  <c r="AP312" i="3"/>
  <c r="J308" i="3"/>
  <c r="V316" i="3"/>
  <c r="AF311" i="3"/>
  <c r="AP301" i="3"/>
  <c r="AZ300" i="3"/>
  <c r="AF300" i="3"/>
  <c r="AZ298" i="3"/>
  <c r="AF299" i="3" s="1"/>
  <c r="AF298" i="3"/>
  <c r="AZ296" i="3"/>
  <c r="AF296" i="3"/>
  <c r="V295" i="3"/>
  <c r="AZ292" i="3"/>
  <c r="AZ338" i="3"/>
  <c r="AF314" i="3"/>
  <c r="AZ303" i="3"/>
  <c r="V304" i="3" s="1"/>
  <c r="AZ311" i="3"/>
  <c r="AF302" i="3"/>
  <c r="J299" i="3"/>
  <c r="J297" i="3"/>
  <c r="J282" i="3"/>
  <c r="J280" i="3"/>
  <c r="AZ308" i="3"/>
  <c r="J294" i="3"/>
  <c r="AF292" i="3"/>
  <c r="J290" i="3"/>
  <c r="AF288" i="3"/>
  <c r="J286" i="3"/>
  <c r="V285" i="3"/>
  <c r="AF284" i="3"/>
  <c r="AZ281" i="3"/>
  <c r="V330" i="3"/>
  <c r="J323" i="3"/>
  <c r="AZ315" i="3"/>
  <c r="V314" i="3"/>
  <c r="AZ307" i="3"/>
  <c r="AP308" i="3" s="1"/>
  <c r="V312" i="3"/>
  <c r="AP309" i="3"/>
  <c r="AP300" i="3"/>
  <c r="AP298" i="3"/>
  <c r="AZ294" i="3"/>
  <c r="AP295" i="3" s="1"/>
  <c r="AZ290" i="3"/>
  <c r="AF291" i="3" s="1"/>
  <c r="J293" i="3"/>
  <c r="J291" i="3"/>
  <c r="AZ288" i="3"/>
  <c r="AP289" i="3" s="1"/>
  <c r="J283" i="3"/>
  <c r="AF274" i="3"/>
  <c r="AF272" i="3"/>
  <c r="AF270" i="3"/>
  <c r="AF260" i="3"/>
  <c r="AF303" i="3"/>
  <c r="AZ286" i="3"/>
  <c r="V287" i="3" s="1"/>
  <c r="AF285" i="3"/>
  <c r="AZ284" i="3"/>
  <c r="AP285" i="3" s="1"/>
  <c r="AP279" i="3"/>
  <c r="AF286" i="3"/>
  <c r="J281" i="3"/>
  <c r="AZ280" i="3"/>
  <c r="AP274" i="3"/>
  <c r="AP268" i="3"/>
  <c r="AP266" i="3"/>
  <c r="AZ279" i="3"/>
  <c r="J277" i="3"/>
  <c r="J275" i="3"/>
  <c r="J273" i="3"/>
  <c r="AZ312" i="3"/>
  <c r="V313" i="3" s="1"/>
  <c r="AF293" i="3"/>
  <c r="J285" i="3"/>
  <c r="AZ283" i="3"/>
  <c r="V284" i="3" s="1"/>
  <c r="V277" i="3"/>
  <c r="AZ276" i="3"/>
  <c r="AP277" i="3" s="1"/>
  <c r="V275" i="3"/>
  <c r="AZ274" i="3"/>
  <c r="V273" i="3"/>
  <c r="AZ272" i="3"/>
  <c r="AZ270" i="3"/>
  <c r="V269" i="3"/>
  <c r="AZ268" i="3"/>
  <c r="AP269" i="3" s="1"/>
  <c r="V267" i="3"/>
  <c r="AZ266" i="3"/>
  <c r="AP267" i="3" s="1"/>
  <c r="AZ264" i="3"/>
  <c r="AF265" i="3" s="1"/>
  <c r="V263" i="3"/>
  <c r="AZ262" i="3"/>
  <c r="AZ260" i="3"/>
  <c r="AP261" i="3" s="1"/>
  <c r="AZ258" i="3"/>
  <c r="J304" i="3"/>
  <c r="V299" i="3"/>
  <c r="J289" i="3"/>
  <c r="AP288" i="3"/>
  <c r="J287" i="3"/>
  <c r="V280" i="3"/>
  <c r="J279" i="3"/>
  <c r="AZ278" i="3"/>
  <c r="J284" i="3"/>
  <c r="AF275" i="3"/>
  <c r="AF273" i="3"/>
  <c r="AF269" i="3"/>
  <c r="AF267" i="3"/>
  <c r="AF263" i="3"/>
  <c r="AF259" i="3"/>
  <c r="AP292" i="3"/>
  <c r="J292" i="3"/>
  <c r="AP284" i="3"/>
  <c r="AF283" i="3"/>
  <c r="V279" i="3"/>
  <c r="V291" i="3"/>
  <c r="J261" i="3"/>
  <c r="J266" i="3"/>
  <c r="J262" i="3"/>
  <c r="J258" i="3"/>
  <c r="V256" i="3"/>
  <c r="AP254" i="3"/>
  <c r="AP240" i="3"/>
  <c r="AP238" i="3"/>
  <c r="V268" i="3"/>
  <c r="AZ267" i="3"/>
  <c r="AF268" i="3" s="1"/>
  <c r="AZ263" i="3"/>
  <c r="AZ259" i="3"/>
  <c r="J255" i="3"/>
  <c r="J253" i="3"/>
  <c r="J251" i="3"/>
  <c r="J249" i="3"/>
  <c r="J247" i="3"/>
  <c r="J245" i="3"/>
  <c r="J243" i="3"/>
  <c r="AZ277" i="3"/>
  <c r="V278" i="3" s="1"/>
  <c r="AZ275" i="3"/>
  <c r="AZ273" i="3"/>
  <c r="AZ271" i="3"/>
  <c r="AP272" i="3" s="1"/>
  <c r="J270" i="3"/>
  <c r="AZ254" i="3"/>
  <c r="V255" i="3" s="1"/>
  <c r="V253" i="3"/>
  <c r="AZ252" i="3"/>
  <c r="AP253" i="3" s="1"/>
  <c r="AZ250" i="3"/>
  <c r="AF251" i="3" s="1"/>
  <c r="AZ248" i="3"/>
  <c r="J260" i="3"/>
  <c r="AP286" i="3"/>
  <c r="AP275" i="3"/>
  <c r="AP273" i="3"/>
  <c r="J271" i="3"/>
  <c r="J269" i="3"/>
  <c r="J265" i="3"/>
  <c r="AP260" i="3"/>
  <c r="AF249" i="3"/>
  <c r="AF245" i="3"/>
  <c r="AF243" i="3"/>
  <c r="AF241" i="3"/>
  <c r="J312" i="3"/>
  <c r="J295" i="3"/>
  <c r="AZ282" i="3"/>
  <c r="AP263" i="3"/>
  <c r="J288" i="3"/>
  <c r="AP280" i="3"/>
  <c r="V274" i="3"/>
  <c r="V272" i="3"/>
  <c r="J268" i="3"/>
  <c r="J264" i="3"/>
  <c r="AP256" i="3"/>
  <c r="AP251" i="3"/>
  <c r="AP243" i="3"/>
  <c r="AP241" i="3"/>
  <c r="AP239" i="3"/>
  <c r="AP237" i="3"/>
  <c r="AF280" i="3"/>
  <c r="AZ269" i="3"/>
  <c r="AP270" i="3" s="1"/>
  <c r="J259" i="3"/>
  <c r="V254" i="3"/>
  <c r="AF279" i="3"/>
  <c r="AZ261" i="3"/>
  <c r="AF262" i="3" s="1"/>
  <c r="V250" i="3"/>
  <c r="V248" i="3"/>
  <c r="AZ243" i="3"/>
  <c r="AP244" i="3" s="1"/>
  <c r="J239" i="3"/>
  <c r="J267" i="3"/>
  <c r="J256" i="3"/>
  <c r="AZ244" i="3"/>
  <c r="V245" i="3" s="1"/>
  <c r="V244" i="3"/>
  <c r="J238" i="3"/>
  <c r="AP229" i="3"/>
  <c r="AP228" i="3"/>
  <c r="AP226" i="3"/>
  <c r="AP220" i="3"/>
  <c r="AP212" i="3"/>
  <c r="V260" i="3"/>
  <c r="J254" i="3"/>
  <c r="J252" i="3"/>
  <c r="J250" i="3"/>
  <c r="J248" i="3"/>
  <c r="AZ245" i="3"/>
  <c r="V246" i="3" s="1"/>
  <c r="J242" i="3"/>
  <c r="V240" i="3"/>
  <c r="AZ239" i="3"/>
  <c r="J278" i="3"/>
  <c r="AZ256" i="3"/>
  <c r="AP234" i="3"/>
  <c r="V234" i="3"/>
  <c r="AZ232" i="3"/>
  <c r="V227" i="3"/>
  <c r="AZ226" i="3"/>
  <c r="V225" i="3"/>
  <c r="AZ224" i="3"/>
  <c r="AF225" i="3" s="1"/>
  <c r="AZ222" i="3"/>
  <c r="V223" i="3" s="1"/>
  <c r="V221" i="3"/>
  <c r="AZ220" i="3"/>
  <c r="AP221" i="3" s="1"/>
  <c r="AZ218" i="3"/>
  <c r="AF219" i="3" s="1"/>
  <c r="J263" i="3"/>
  <c r="AZ257" i="3"/>
  <c r="AZ255" i="3"/>
  <c r="AF256" i="3" s="1"/>
  <c r="AZ246" i="3"/>
  <c r="AF247" i="3" s="1"/>
  <c r="J233" i="3"/>
  <c r="AF231" i="3"/>
  <c r="J229" i="3"/>
  <c r="AZ228" i="3"/>
  <c r="V266" i="3"/>
  <c r="AZ253" i="3"/>
  <c r="AZ251" i="3"/>
  <c r="AZ249" i="3"/>
  <c r="AP250" i="3" s="1"/>
  <c r="AZ247" i="3"/>
  <c r="AP248" i="3" s="1"/>
  <c r="AZ304" i="3"/>
  <c r="AF305" i="3" s="1"/>
  <c r="AZ265" i="3"/>
  <c r="AF266" i="3" s="1"/>
  <c r="V262" i="3"/>
  <c r="J246" i="3"/>
  <c r="V241" i="3"/>
  <c r="J226" i="3"/>
  <c r="AF220" i="3"/>
  <c r="J218" i="3"/>
  <c r="AZ217" i="3"/>
  <c r="AP218" i="3" s="1"/>
  <c r="AF213" i="3"/>
  <c r="J210" i="3"/>
  <c r="AZ209" i="3"/>
  <c r="AP210" i="3" s="1"/>
  <c r="AF205" i="3"/>
  <c r="AF203" i="3"/>
  <c r="J272" i="3"/>
  <c r="J241" i="3"/>
  <c r="AF240" i="3"/>
  <c r="AZ238" i="3"/>
  <c r="AF239" i="3" s="1"/>
  <c r="J235" i="3"/>
  <c r="AZ230" i="3"/>
  <c r="AP231" i="3" s="1"/>
  <c r="J230" i="3"/>
  <c r="AZ227" i="3"/>
  <c r="V228" i="3" s="1"/>
  <c r="AZ219" i="3"/>
  <c r="J217" i="3"/>
  <c r="AZ216" i="3"/>
  <c r="J209" i="3"/>
  <c r="AZ208" i="3"/>
  <c r="AF209" i="3" s="1"/>
  <c r="AF250" i="3"/>
  <c r="AF248" i="3"/>
  <c r="AZ242" i="3"/>
  <c r="V243" i="3" s="1"/>
  <c r="AZ241" i="3"/>
  <c r="AP242" i="3" s="1"/>
  <c r="AZ235" i="3"/>
  <c r="AP236" i="3" s="1"/>
  <c r="J234" i="3"/>
  <c r="J223" i="3"/>
  <c r="V210" i="3"/>
  <c r="AP207" i="3"/>
  <c r="AP205" i="3"/>
  <c r="AP203" i="3"/>
  <c r="AP201" i="3"/>
  <c r="AP183" i="3"/>
  <c r="AP181" i="3"/>
  <c r="AP179" i="3"/>
  <c r="AF254" i="3"/>
  <c r="AZ231" i="3"/>
  <c r="V232" i="3" s="1"/>
  <c r="J228" i="3"/>
  <c r="AF227" i="3"/>
  <c r="J220" i="3"/>
  <c r="J257" i="3"/>
  <c r="AZ236" i="3"/>
  <c r="V237" i="3" s="1"/>
  <c r="AZ221" i="3"/>
  <c r="V218" i="3"/>
  <c r="J215" i="3"/>
  <c r="AZ214" i="3"/>
  <c r="V215" i="3" s="1"/>
  <c r="AZ207" i="3"/>
  <c r="V208" i="3" s="1"/>
  <c r="AZ205" i="3"/>
  <c r="V206" i="3" s="1"/>
  <c r="AZ203" i="3"/>
  <c r="V204" i="3" s="1"/>
  <c r="AZ201" i="3"/>
  <c r="V202" i="3" s="1"/>
  <c r="V200" i="3"/>
  <c r="AZ199" i="3"/>
  <c r="V198" i="3"/>
  <c r="AZ197" i="3"/>
  <c r="AF198" i="3" s="1"/>
  <c r="AZ195" i="3"/>
  <c r="AZ193" i="3"/>
  <c r="V194" i="3" s="1"/>
  <c r="AZ191" i="3"/>
  <c r="V192" i="3" s="1"/>
  <c r="V190" i="3"/>
  <c r="AZ189" i="3"/>
  <c r="AF190" i="3" s="1"/>
  <c r="J240" i="3"/>
  <c r="AF232" i="3"/>
  <c r="J231" i="3"/>
  <c r="V229" i="3"/>
  <c r="J225" i="3"/>
  <c r="AF210" i="3"/>
  <c r="AF242" i="3"/>
  <c r="V239" i="3"/>
  <c r="AP230" i="3"/>
  <c r="J222" i="3"/>
  <c r="AF221" i="3"/>
  <c r="AF217" i="3"/>
  <c r="J214" i="3"/>
  <c r="AZ213" i="3"/>
  <c r="AF214" i="3" s="1"/>
  <c r="AF206" i="3"/>
  <c r="AF204" i="3"/>
  <c r="AF200" i="3"/>
  <c r="AF194" i="3"/>
  <c r="AF192" i="3"/>
  <c r="AF184" i="3"/>
  <c r="AF180" i="3"/>
  <c r="V297" i="3"/>
  <c r="J276" i="3"/>
  <c r="J236" i="3"/>
  <c r="AZ233" i="3"/>
  <c r="AF234" i="3" s="1"/>
  <c r="V247" i="3"/>
  <c r="J237" i="3"/>
  <c r="AZ229" i="3"/>
  <c r="AF230" i="3" s="1"/>
  <c r="J224" i="3"/>
  <c r="AF223" i="3"/>
  <c r="AF218" i="3"/>
  <c r="AP217" i="3"/>
  <c r="J274" i="3"/>
  <c r="J244" i="3"/>
  <c r="AZ225" i="3"/>
  <c r="V226" i="3" s="1"/>
  <c r="AF236" i="3"/>
  <c r="J212" i="3"/>
  <c r="J205" i="3"/>
  <c r="J201" i="3"/>
  <c r="V193" i="3"/>
  <c r="J188" i="3"/>
  <c r="AP180" i="3"/>
  <c r="J180" i="3"/>
  <c r="AP170" i="3"/>
  <c r="J211" i="3"/>
  <c r="AZ206" i="3"/>
  <c r="V207" i="3" s="1"/>
  <c r="V203" i="3"/>
  <c r="AZ202" i="3"/>
  <c r="AF187" i="3"/>
  <c r="V186" i="3"/>
  <c r="J185" i="3"/>
  <c r="AZ181" i="3"/>
  <c r="AP182" i="3" s="1"/>
  <c r="AF179" i="3"/>
  <c r="J177" i="3"/>
  <c r="J227" i="3"/>
  <c r="AZ198" i="3"/>
  <c r="AP199" i="3" s="1"/>
  <c r="J198" i="3"/>
  <c r="AZ186" i="3"/>
  <c r="AP187" i="3" s="1"/>
  <c r="AF229" i="3"/>
  <c r="J221" i="3"/>
  <c r="AZ215" i="3"/>
  <c r="V216" i="3" s="1"/>
  <c r="J208" i="3"/>
  <c r="J204" i="3"/>
  <c r="AZ212" i="3"/>
  <c r="AZ194" i="3"/>
  <c r="AZ192" i="3"/>
  <c r="AP193" i="3" s="1"/>
  <c r="AZ190" i="3"/>
  <c r="V191" i="3" s="1"/>
  <c r="J187" i="3"/>
  <c r="AZ183" i="3"/>
  <c r="AP184" i="3" s="1"/>
  <c r="AF181" i="3"/>
  <c r="V180" i="3"/>
  <c r="AF177" i="3"/>
  <c r="AF169" i="3"/>
  <c r="AF165" i="3"/>
  <c r="AF163" i="3"/>
  <c r="AP219" i="3"/>
  <c r="V214" i="3"/>
  <c r="AF208" i="3"/>
  <c r="AZ196" i="3"/>
  <c r="AF197" i="3" s="1"/>
  <c r="AZ188" i="3"/>
  <c r="AP189" i="3" s="1"/>
  <c r="AZ180" i="3"/>
  <c r="V213" i="3"/>
  <c r="AZ211" i="3"/>
  <c r="AF212" i="3" s="1"/>
  <c r="J207" i="3"/>
  <c r="J203" i="3"/>
  <c r="J199" i="3"/>
  <c r="AF193" i="3"/>
  <c r="AF189" i="3"/>
  <c r="J184" i="3"/>
  <c r="J179" i="3"/>
  <c r="AZ178" i="3"/>
  <c r="AP173" i="3"/>
  <c r="AP171" i="3"/>
  <c r="AP169" i="3"/>
  <c r="AP163" i="3"/>
  <c r="J232" i="3"/>
  <c r="J216" i="3"/>
  <c r="AP213" i="3"/>
  <c r="J206" i="3"/>
  <c r="J202" i="3"/>
  <c r="J197" i="3"/>
  <c r="AZ223" i="3"/>
  <c r="V220" i="3"/>
  <c r="V217" i="3"/>
  <c r="J213" i="3"/>
  <c r="AZ237" i="3"/>
  <c r="V238" i="3" s="1"/>
  <c r="AZ204" i="3"/>
  <c r="J193" i="3"/>
  <c r="J189" i="3"/>
  <c r="J183" i="3"/>
  <c r="J182" i="3"/>
  <c r="V176" i="3"/>
  <c r="AZ173" i="3"/>
  <c r="V170" i="3"/>
  <c r="AZ166" i="3"/>
  <c r="AF167" i="3" s="1"/>
  <c r="V212" i="3"/>
  <c r="J200" i="3"/>
  <c r="AP194" i="3"/>
  <c r="AP190" i="3"/>
  <c r="V187" i="3"/>
  <c r="J219" i="3"/>
  <c r="AP204" i="3"/>
  <c r="AP186" i="3"/>
  <c r="J186" i="3"/>
  <c r="AF183" i="3"/>
  <c r="J174" i="3"/>
  <c r="AZ170" i="3"/>
  <c r="AF171" i="3" s="1"/>
  <c r="AZ163" i="3"/>
  <c r="V164" i="3" s="1"/>
  <c r="J163" i="3"/>
  <c r="J161" i="3"/>
  <c r="J159" i="3"/>
  <c r="J157" i="3"/>
  <c r="J155" i="3"/>
  <c r="J153" i="3"/>
  <c r="J151" i="3"/>
  <c r="J149" i="3"/>
  <c r="J147" i="3"/>
  <c r="J145" i="3"/>
  <c r="J143" i="3"/>
  <c r="J141" i="3"/>
  <c r="J139" i="3"/>
  <c r="J137" i="3"/>
  <c r="J135" i="3"/>
  <c r="J133" i="3"/>
  <c r="J131" i="3"/>
  <c r="J129" i="3"/>
  <c r="J127" i="3"/>
  <c r="J125" i="3"/>
  <c r="J123" i="3"/>
  <c r="J121" i="3"/>
  <c r="J119" i="3"/>
  <c r="AZ234" i="3"/>
  <c r="AF235" i="3" s="1"/>
  <c r="AZ187" i="3"/>
  <c r="AP188" i="3" s="1"/>
  <c r="J178" i="3"/>
  <c r="AZ175" i="3"/>
  <c r="AF176" i="3" s="1"/>
  <c r="AZ167" i="3"/>
  <c r="J164" i="3"/>
  <c r="AZ162" i="3"/>
  <c r="V161" i="3"/>
  <c r="AZ160" i="3"/>
  <c r="AZ158" i="3"/>
  <c r="V159" i="3" s="1"/>
  <c r="V157" i="3"/>
  <c r="AZ156" i="3"/>
  <c r="AP227" i="3"/>
  <c r="AP198" i="3"/>
  <c r="J196" i="3"/>
  <c r="J192" i="3"/>
  <c r="AF185" i="3"/>
  <c r="J171" i="3"/>
  <c r="V167" i="3"/>
  <c r="V163" i="3"/>
  <c r="AP200" i="3"/>
  <c r="V184" i="3"/>
  <c r="AZ174" i="3"/>
  <c r="V175" i="3" s="1"/>
  <c r="V171" i="3"/>
  <c r="J170" i="3"/>
  <c r="V230" i="3"/>
  <c r="AZ210" i="3"/>
  <c r="V205" i="3"/>
  <c r="AZ171" i="3"/>
  <c r="AF172" i="3" s="1"/>
  <c r="J166" i="3"/>
  <c r="V179" i="3"/>
  <c r="J165" i="3"/>
  <c r="J160" i="3"/>
  <c r="J158" i="3"/>
  <c r="AZ152" i="3"/>
  <c r="AZ144" i="3"/>
  <c r="AP143" i="3"/>
  <c r="AZ182" i="3"/>
  <c r="V177" i="3"/>
  <c r="J162" i="3"/>
  <c r="J156" i="3"/>
  <c r="AF150" i="3"/>
  <c r="J148" i="3"/>
  <c r="AF142" i="3"/>
  <c r="AF139" i="3"/>
  <c r="V128" i="3"/>
  <c r="AF127" i="3"/>
  <c r="J172" i="3"/>
  <c r="AZ149" i="3"/>
  <c r="J195" i="3"/>
  <c r="J169" i="3"/>
  <c r="AP161" i="3"/>
  <c r="AP157" i="3"/>
  <c r="AZ154" i="3"/>
  <c r="AF155" i="3" s="1"/>
  <c r="AP153" i="3"/>
  <c r="J191" i="3"/>
  <c r="AZ165" i="3"/>
  <c r="V166" i="3" s="1"/>
  <c r="AP156" i="3"/>
  <c r="J150" i="3"/>
  <c r="AF144" i="3"/>
  <c r="J142" i="3"/>
  <c r="J138" i="3"/>
  <c r="J134" i="3"/>
  <c r="AZ240" i="3"/>
  <c r="AZ200" i="3"/>
  <c r="AF201" i="3" s="1"/>
  <c r="J167" i="3"/>
  <c r="AZ161" i="3"/>
  <c r="AF161" i="3"/>
  <c r="AZ159" i="3"/>
  <c r="AP160" i="3" s="1"/>
  <c r="J194" i="3"/>
  <c r="V183" i="3"/>
  <c r="J175" i="3"/>
  <c r="AF170" i="3"/>
  <c r="J190" i="3"/>
  <c r="AZ185" i="3"/>
  <c r="AF186" i="3" s="1"/>
  <c r="AZ179" i="3"/>
  <c r="AZ157" i="3"/>
  <c r="AP158" i="3" s="1"/>
  <c r="AP154" i="3"/>
  <c r="AZ148" i="3"/>
  <c r="AP149" i="3" s="1"/>
  <c r="AP147" i="3"/>
  <c r="V147" i="3"/>
  <c r="V145" i="3"/>
  <c r="AP134" i="3"/>
  <c r="AF126" i="3"/>
  <c r="AZ123" i="3"/>
  <c r="AP124" i="3" s="1"/>
  <c r="AZ118" i="3"/>
  <c r="AP119" i="3" s="1"/>
  <c r="AP117" i="3"/>
  <c r="V160" i="3"/>
  <c r="V158" i="3"/>
  <c r="J154" i="3"/>
  <c r="AZ146" i="3"/>
  <c r="AF147" i="3" s="1"/>
  <c r="AF146" i="3"/>
  <c r="J146" i="3"/>
  <c r="AP145" i="3"/>
  <c r="J144" i="3"/>
  <c r="V143" i="3"/>
  <c r="AZ137" i="3"/>
  <c r="AF138" i="3" s="1"/>
  <c r="AF137" i="3"/>
  <c r="J136" i="3"/>
  <c r="AZ131" i="3"/>
  <c r="V132" i="3" s="1"/>
  <c r="AZ130" i="3"/>
  <c r="AF131" i="3" s="1"/>
  <c r="AZ125" i="3"/>
  <c r="V182" i="3"/>
  <c r="V173" i="3"/>
  <c r="AZ164" i="3"/>
  <c r="V165" i="3" s="1"/>
  <c r="AZ138" i="3"/>
  <c r="AP135" i="3"/>
  <c r="AZ132" i="3"/>
  <c r="AF132" i="3"/>
  <c r="J124" i="3"/>
  <c r="J118" i="3"/>
  <c r="AZ117" i="3"/>
  <c r="V116" i="3"/>
  <c r="AZ115" i="3"/>
  <c r="V114" i="3"/>
  <c r="AZ113" i="3"/>
  <c r="AP114" i="3" s="1"/>
  <c r="V112" i="3"/>
  <c r="AZ111" i="3"/>
  <c r="V110" i="3"/>
  <c r="AZ109" i="3"/>
  <c r="V108" i="3"/>
  <c r="AZ107" i="3"/>
  <c r="AZ105" i="3"/>
  <c r="V104" i="3"/>
  <c r="AZ103" i="3"/>
  <c r="V102" i="3"/>
  <c r="AZ101" i="3"/>
  <c r="V100" i="3"/>
  <c r="AZ99" i="3"/>
  <c r="AP100" i="3" s="1"/>
  <c r="V98" i="3"/>
  <c r="AZ97" i="3"/>
  <c r="V96" i="3"/>
  <c r="AZ95" i="3"/>
  <c r="AZ93" i="3"/>
  <c r="AP94" i="3" s="1"/>
  <c r="V92" i="3"/>
  <c r="AZ91" i="3"/>
  <c r="AF92" i="3" s="1"/>
  <c r="V90" i="3"/>
  <c r="AZ89" i="3"/>
  <c r="AP166" i="3"/>
  <c r="AF153" i="3"/>
  <c r="AZ142" i="3"/>
  <c r="AZ129" i="3"/>
  <c r="AP126" i="3"/>
  <c r="J126" i="3"/>
  <c r="AZ121" i="3"/>
  <c r="AF122" i="3" s="1"/>
  <c r="AZ184" i="3"/>
  <c r="V185" i="3" s="1"/>
  <c r="AZ176" i="3"/>
  <c r="AP177" i="3" s="1"/>
  <c r="AZ168" i="3"/>
  <c r="V169" i="3" s="1"/>
  <c r="AZ151" i="3"/>
  <c r="AZ133" i="3"/>
  <c r="V134" i="3" s="1"/>
  <c r="J132" i="3"/>
  <c r="J122" i="3"/>
  <c r="V118" i="3"/>
  <c r="AF116" i="3"/>
  <c r="AF112" i="3"/>
  <c r="AF110" i="3"/>
  <c r="AF108" i="3"/>
  <c r="AF104" i="3"/>
  <c r="J173" i="3"/>
  <c r="AZ134" i="3"/>
  <c r="AF135" i="3" s="1"/>
  <c r="AF130" i="3"/>
  <c r="AF129" i="3"/>
  <c r="AZ128" i="3"/>
  <c r="V124" i="3"/>
  <c r="AZ122" i="3"/>
  <c r="AF123" i="3" s="1"/>
  <c r="AF120" i="3"/>
  <c r="AF119" i="3"/>
  <c r="AZ155" i="3"/>
  <c r="V155" i="3"/>
  <c r="AZ147" i="3"/>
  <c r="AP148" i="3" s="1"/>
  <c r="AP146" i="3"/>
  <c r="AZ145" i="3"/>
  <c r="AP144" i="3"/>
  <c r="V144" i="3"/>
  <c r="AZ143" i="3"/>
  <c r="AP142" i="3"/>
  <c r="V142" i="3"/>
  <c r="AZ140" i="3"/>
  <c r="V141" i="3" s="1"/>
  <c r="AF134" i="3"/>
  <c r="AP132" i="3"/>
  <c r="AP130" i="3"/>
  <c r="V150" i="3"/>
  <c r="AP138" i="3"/>
  <c r="AZ135" i="3"/>
  <c r="V131" i="3"/>
  <c r="AZ177" i="3"/>
  <c r="AF178" i="3" s="1"/>
  <c r="AP155" i="3"/>
  <c r="AP150" i="3"/>
  <c r="J168" i="3"/>
  <c r="J152" i="3"/>
  <c r="AZ136" i="3"/>
  <c r="AP137" i="3" s="1"/>
  <c r="AF157" i="3"/>
  <c r="V146" i="3"/>
  <c r="J115" i="3"/>
  <c r="J110" i="3"/>
  <c r="AF109" i="3"/>
  <c r="J107" i="3"/>
  <c r="J103" i="3"/>
  <c r="AZ102" i="3"/>
  <c r="V103" i="3" s="1"/>
  <c r="AF98" i="3"/>
  <c r="J95" i="3"/>
  <c r="AZ94" i="3"/>
  <c r="AP92" i="3"/>
  <c r="AF90" i="3"/>
  <c r="AF85" i="3"/>
  <c r="AF77" i="3"/>
  <c r="AZ172" i="3"/>
  <c r="AF173" i="3" s="1"/>
  <c r="AZ153" i="3"/>
  <c r="AF154" i="3" s="1"/>
  <c r="AZ150" i="3"/>
  <c r="V137" i="3"/>
  <c r="V130" i="3"/>
  <c r="V129" i="3"/>
  <c r="AP120" i="3"/>
  <c r="AF117" i="3"/>
  <c r="AZ116" i="3"/>
  <c r="AZ108" i="3"/>
  <c r="AP109" i="3" s="1"/>
  <c r="J140" i="3"/>
  <c r="J130" i="3"/>
  <c r="AF118" i="3"/>
  <c r="AP112" i="3"/>
  <c r="AP104" i="3"/>
  <c r="J102" i="3"/>
  <c r="AP99" i="3"/>
  <c r="AF97" i="3"/>
  <c r="J94" i="3"/>
  <c r="AP87" i="3"/>
  <c r="AP85" i="3"/>
  <c r="AP77" i="3"/>
  <c r="AF156" i="3"/>
  <c r="V153" i="3"/>
  <c r="AZ139" i="3"/>
  <c r="V140" i="3" s="1"/>
  <c r="V126" i="3"/>
  <c r="AP123" i="3"/>
  <c r="J120" i="3"/>
  <c r="J117" i="3"/>
  <c r="J112" i="3"/>
  <c r="J109" i="3"/>
  <c r="J104" i="3"/>
  <c r="J101" i="3"/>
  <c r="AZ100" i="3"/>
  <c r="AP98" i="3"/>
  <c r="AF96" i="3"/>
  <c r="J93" i="3"/>
  <c r="AZ92" i="3"/>
  <c r="AP93" i="3" s="1"/>
  <c r="AP90" i="3"/>
  <c r="J88" i="3"/>
  <c r="J86" i="3"/>
  <c r="J84" i="3"/>
  <c r="V156" i="3"/>
  <c r="J128" i="3"/>
  <c r="AF124" i="3"/>
  <c r="AZ110" i="3"/>
  <c r="AF111" i="3" s="1"/>
  <c r="V107" i="3"/>
  <c r="AZ87" i="3"/>
  <c r="V88" i="3" s="1"/>
  <c r="V86" i="3"/>
  <c r="AZ85" i="3"/>
  <c r="V84" i="3"/>
  <c r="AZ83" i="3"/>
  <c r="AF84" i="3" s="1"/>
  <c r="V82" i="3"/>
  <c r="AZ81" i="3"/>
  <c r="V80" i="3"/>
  <c r="AZ79" i="3"/>
  <c r="AF80" i="3" s="1"/>
  <c r="V78" i="3"/>
  <c r="AZ77" i="3"/>
  <c r="AZ75" i="3"/>
  <c r="AP76" i="3" s="1"/>
  <c r="V74" i="3"/>
  <c r="AZ73" i="3"/>
  <c r="V72" i="3"/>
  <c r="AZ71" i="3"/>
  <c r="V70" i="3"/>
  <c r="AZ69" i="3"/>
  <c r="V68" i="3"/>
  <c r="AZ67" i="3"/>
  <c r="AF68" i="3" s="1"/>
  <c r="V66" i="3"/>
  <c r="AZ65" i="3"/>
  <c r="AP66" i="3" s="1"/>
  <c r="AZ63" i="3"/>
  <c r="V64" i="3" s="1"/>
  <c r="V181" i="3"/>
  <c r="V101" i="3"/>
  <c r="J100" i="3"/>
  <c r="J92" i="3"/>
  <c r="AF145" i="3"/>
  <c r="AP131" i="3"/>
  <c r="AZ127" i="3"/>
  <c r="AP128" i="3" s="1"/>
  <c r="AZ126" i="3"/>
  <c r="AP127" i="3" s="1"/>
  <c r="V117" i="3"/>
  <c r="AZ112" i="3"/>
  <c r="V109" i="3"/>
  <c r="AZ104" i="3"/>
  <c r="V105" i="3" s="1"/>
  <c r="V123" i="3"/>
  <c r="AP116" i="3"/>
  <c r="AP108" i="3"/>
  <c r="J176" i="3"/>
  <c r="AP129" i="3"/>
  <c r="AZ119" i="3"/>
  <c r="V120" i="3" s="1"/>
  <c r="AP118" i="3"/>
  <c r="J116" i="3"/>
  <c r="AF143" i="3"/>
  <c r="AZ124" i="3"/>
  <c r="AF125" i="3" s="1"/>
  <c r="AZ120" i="3"/>
  <c r="AP121" i="3" s="1"/>
  <c r="AZ114" i="3"/>
  <c r="AP115" i="3" s="1"/>
  <c r="V111" i="3"/>
  <c r="AZ106" i="3"/>
  <c r="AP107" i="3" s="1"/>
  <c r="AP103" i="3"/>
  <c r="J114" i="3"/>
  <c r="AF103" i="3"/>
  <c r="AF102" i="3"/>
  <c r="AP101" i="3"/>
  <c r="J96" i="3"/>
  <c r="V83" i="3"/>
  <c r="AZ82" i="3"/>
  <c r="AP83" i="3" s="1"/>
  <c r="AZ78" i="3"/>
  <c r="AP68" i="3"/>
  <c r="J60" i="3"/>
  <c r="J57" i="3"/>
  <c r="J55" i="3"/>
  <c r="J53" i="3"/>
  <c r="J51" i="3"/>
  <c r="J49" i="3"/>
  <c r="J108" i="3"/>
  <c r="AZ98" i="3"/>
  <c r="AF99" i="3" s="1"/>
  <c r="AZ74" i="3"/>
  <c r="AF75" i="3" s="1"/>
  <c r="AZ72" i="3"/>
  <c r="AP73" i="3" s="1"/>
  <c r="AZ70" i="3"/>
  <c r="AF71" i="3" s="1"/>
  <c r="J68" i="3"/>
  <c r="J65" i="3"/>
  <c r="AP61" i="3"/>
  <c r="AZ60" i="3"/>
  <c r="AF61" i="3" s="1"/>
  <c r="V57" i="3"/>
  <c r="AZ56" i="3"/>
  <c r="V55" i="3"/>
  <c r="AZ54" i="3"/>
  <c r="V53" i="3"/>
  <c r="AZ52" i="3"/>
  <c r="AP53" i="3" s="1"/>
  <c r="AZ50" i="3"/>
  <c r="AF51" i="3" s="1"/>
  <c r="AZ48" i="3"/>
  <c r="AF128" i="3"/>
  <c r="AP105" i="3"/>
  <c r="AF101" i="3"/>
  <c r="J97" i="3"/>
  <c r="J90" i="3"/>
  <c r="AZ86" i="3"/>
  <c r="AF87" i="3" s="1"/>
  <c r="AP84" i="3"/>
  <c r="J80" i="3"/>
  <c r="AF74" i="3"/>
  <c r="AF72" i="3"/>
  <c r="AF70" i="3"/>
  <c r="AZ66" i="3"/>
  <c r="AF64" i="3"/>
  <c r="V63" i="3"/>
  <c r="J61" i="3"/>
  <c r="AP65" i="3"/>
  <c r="AP62" i="3"/>
  <c r="V60" i="3"/>
  <c r="AF57" i="3"/>
  <c r="AF55" i="3"/>
  <c r="AF53" i="3"/>
  <c r="AF49" i="3"/>
  <c r="AZ141" i="3"/>
  <c r="V122" i="3"/>
  <c r="V99" i="3"/>
  <c r="V87" i="3"/>
  <c r="AP82" i="3"/>
  <c r="AP78" i="3"/>
  <c r="J75" i="3"/>
  <c r="J73" i="3"/>
  <c r="J71" i="3"/>
  <c r="AF69" i="3"/>
  <c r="J67" i="3"/>
  <c r="J98" i="3"/>
  <c r="J91" i="3"/>
  <c r="AZ88" i="3"/>
  <c r="AP89" i="3" s="1"/>
  <c r="AP86" i="3"/>
  <c r="J85" i="3"/>
  <c r="J83" i="3"/>
  <c r="J79" i="3"/>
  <c r="J74" i="3"/>
  <c r="J72" i="3"/>
  <c r="J70" i="3"/>
  <c r="AZ68" i="3"/>
  <c r="AP69" i="3" s="1"/>
  <c r="AF66" i="3"/>
  <c r="AZ61" i="3"/>
  <c r="AF62" i="3" s="1"/>
  <c r="V61" i="3"/>
  <c r="AP55" i="3"/>
  <c r="AP51" i="3"/>
  <c r="AP45" i="3"/>
  <c r="AP41" i="3"/>
  <c r="AP39" i="3"/>
  <c r="AP31" i="3"/>
  <c r="AP192" i="3"/>
  <c r="AF121" i="3"/>
  <c r="J111" i="3"/>
  <c r="AZ80" i="3"/>
  <c r="V77" i="3"/>
  <c r="J62" i="3"/>
  <c r="AF60" i="3"/>
  <c r="AP57" i="3"/>
  <c r="J56" i="3"/>
  <c r="J54" i="3"/>
  <c r="J52" i="3"/>
  <c r="J50" i="3"/>
  <c r="J48" i="3"/>
  <c r="J46" i="3"/>
  <c r="J44" i="3"/>
  <c r="J42" i="3"/>
  <c r="J40" i="3"/>
  <c r="J38" i="3"/>
  <c r="J36" i="3"/>
  <c r="J34" i="3"/>
  <c r="J32" i="3"/>
  <c r="J30" i="3"/>
  <c r="J99" i="3"/>
  <c r="AP88" i="3"/>
  <c r="J87" i="3"/>
  <c r="J82" i="3"/>
  <c r="J78" i="3"/>
  <c r="AP71" i="3"/>
  <c r="AZ62" i="3"/>
  <c r="AP63" i="3" s="1"/>
  <c r="J59" i="3"/>
  <c r="AZ169" i="3"/>
  <c r="J106" i="3"/>
  <c r="AF86" i="3"/>
  <c r="AF82" i="3"/>
  <c r="AF78" i="3"/>
  <c r="V73" i="3"/>
  <c r="V71" i="3"/>
  <c r="AP102" i="3"/>
  <c r="V62" i="3"/>
  <c r="AF48" i="3"/>
  <c r="J43" i="3"/>
  <c r="AF42" i="3"/>
  <c r="AF37" i="3"/>
  <c r="J35" i="3"/>
  <c r="J27" i="3"/>
  <c r="AZ26" i="3"/>
  <c r="AF27" i="3" s="1"/>
  <c r="AP24" i="3"/>
  <c r="J19" i="3"/>
  <c r="AZ18" i="3"/>
  <c r="AP16" i="3"/>
  <c r="V97" i="3"/>
  <c r="J63" i="3"/>
  <c r="AP46" i="3"/>
  <c r="AZ44" i="3"/>
  <c r="AF45" i="3" s="1"/>
  <c r="AZ41" i="3"/>
  <c r="V42" i="3" s="1"/>
  <c r="V38" i="3"/>
  <c r="AZ36" i="3"/>
  <c r="V37" i="3" s="1"/>
  <c r="AZ33" i="3"/>
  <c r="V30" i="3"/>
  <c r="AZ28" i="3"/>
  <c r="J26" i="3"/>
  <c r="AZ25" i="3"/>
  <c r="AP26" i="3" s="1"/>
  <c r="J18" i="3"/>
  <c r="AZ17" i="3"/>
  <c r="AF18" i="3" s="1"/>
  <c r="AZ96" i="3"/>
  <c r="AP97" i="3" s="1"/>
  <c r="AF94" i="3"/>
  <c r="AZ64" i="3"/>
  <c r="AF65" i="3" s="1"/>
  <c r="AZ59" i="3"/>
  <c r="AP60" i="3" s="1"/>
  <c r="AP40" i="3"/>
  <c r="V27" i="3"/>
  <c r="V19" i="3"/>
  <c r="AF13" i="3"/>
  <c r="AP96" i="3"/>
  <c r="AP59" i="3"/>
  <c r="AZ58" i="3"/>
  <c r="V59" i="3" s="1"/>
  <c r="J45" i="3"/>
  <c r="J37" i="3"/>
  <c r="J29" i="3"/>
  <c r="AF28" i="3"/>
  <c r="V26" i="3"/>
  <c r="J25" i="3"/>
  <c r="AZ24" i="3"/>
  <c r="AP25" i="3" s="1"/>
  <c r="V18" i="3"/>
  <c r="J17" i="3"/>
  <c r="AZ16" i="3"/>
  <c r="AP110" i="3"/>
  <c r="J58" i="3"/>
  <c r="V48" i="3"/>
  <c r="AZ43" i="3"/>
  <c r="AF44" i="3" s="1"/>
  <c r="V40" i="3"/>
  <c r="AZ38" i="3"/>
  <c r="AF39" i="3" s="1"/>
  <c r="AZ35" i="3"/>
  <c r="AF36" i="3" s="1"/>
  <c r="AZ30" i="3"/>
  <c r="AF31" i="3" s="1"/>
  <c r="J24" i="3"/>
  <c r="AZ23" i="3"/>
  <c r="AP21" i="3"/>
  <c r="J16" i="3"/>
  <c r="AZ15" i="3"/>
  <c r="AF16" i="3" s="1"/>
  <c r="AP13" i="3"/>
  <c r="J181" i="3"/>
  <c r="J105" i="3"/>
  <c r="J76" i="3"/>
  <c r="AP74" i="3"/>
  <c r="AP70" i="3"/>
  <c r="AP42" i="3"/>
  <c r="AF19" i="3"/>
  <c r="V17" i="3"/>
  <c r="AP54" i="3"/>
  <c r="AZ47" i="3"/>
  <c r="J39" i="3"/>
  <c r="J31" i="3"/>
  <c r="AF30" i="3"/>
  <c r="AF26" i="3"/>
  <c r="V24" i="3"/>
  <c r="J23" i="3"/>
  <c r="AZ22" i="3"/>
  <c r="AP23" i="3" s="1"/>
  <c r="V16" i="3"/>
  <c r="J15" i="3"/>
  <c r="AZ14" i="3"/>
  <c r="AF15" i="3" s="1"/>
  <c r="J11" i="3"/>
  <c r="J9" i="3"/>
  <c r="AF100" i="3"/>
  <c r="J69" i="3"/>
  <c r="AZ57" i="3"/>
  <c r="AF58" i="3" s="1"/>
  <c r="AF54" i="3"/>
  <c r="AF52" i="3"/>
  <c r="AP48" i="3"/>
  <c r="AP28" i="3"/>
  <c r="J113" i="3"/>
  <c r="AZ90" i="3"/>
  <c r="V91" i="3" s="1"/>
  <c r="AP80" i="3"/>
  <c r="J66" i="3"/>
  <c r="J77" i="3"/>
  <c r="J47" i="3"/>
  <c r="V44" i="3"/>
  <c r="AZ42" i="3"/>
  <c r="V43" i="3" s="1"/>
  <c r="AZ39" i="3"/>
  <c r="V39" i="3"/>
  <c r="AZ34" i="3"/>
  <c r="AZ31" i="3"/>
  <c r="V31" i="3"/>
  <c r="J28" i="3"/>
  <c r="AZ27" i="3"/>
  <c r="V28" i="3" s="1"/>
  <c r="J20" i="3"/>
  <c r="AZ19" i="3"/>
  <c r="AF20" i="3" s="1"/>
  <c r="AP17" i="3"/>
  <c r="AF107" i="3"/>
  <c r="J64" i="3"/>
  <c r="J33" i="3"/>
  <c r="AZ21" i="3"/>
  <c r="AP19" i="3"/>
  <c r="J14" i="3"/>
  <c r="J89" i="3"/>
  <c r="V69" i="3"/>
  <c r="AF63" i="3"/>
  <c r="AP30" i="3"/>
  <c r="AF25" i="3"/>
  <c r="V23" i="3"/>
  <c r="AF17" i="3"/>
  <c r="AZ76" i="3"/>
  <c r="V54" i="3"/>
  <c r="AZ32" i="3"/>
  <c r="AP33" i="3" s="1"/>
  <c r="J21" i="3"/>
  <c r="AZ9" i="3"/>
  <c r="AF10" i="3" s="1"/>
  <c r="J10" i="3"/>
  <c r="AZ84" i="3"/>
  <c r="V85" i="3" s="1"/>
  <c r="AZ53" i="3"/>
  <c r="AZ49" i="3"/>
  <c r="V45" i="3"/>
  <c r="J41" i="3"/>
  <c r="V15" i="3"/>
  <c r="AZ46" i="3"/>
  <c r="AP47" i="3" s="1"/>
  <c r="AZ40" i="3"/>
  <c r="V41" i="3" s="1"/>
  <c r="AF9" i="3"/>
  <c r="AF32" i="3"/>
  <c r="AF24" i="3"/>
  <c r="AZ20" i="3"/>
  <c r="AF21" i="3" s="1"/>
  <c r="AP18" i="3"/>
  <c r="AZ12" i="3"/>
  <c r="V13" i="3" s="1"/>
  <c r="AZ11" i="3"/>
  <c r="V12" i="3" s="1"/>
  <c r="AP72" i="3"/>
  <c r="V52" i="3"/>
  <c r="AZ29" i="3"/>
  <c r="J22" i="3"/>
  <c r="AZ13" i="3"/>
  <c r="AZ10" i="3"/>
  <c r="J81" i="3"/>
  <c r="AZ55" i="3"/>
  <c r="V56" i="3" s="1"/>
  <c r="AZ51" i="3"/>
  <c r="AP52" i="3" s="1"/>
  <c r="AF40" i="3"/>
  <c r="J12" i="3"/>
  <c r="J13" i="3"/>
  <c r="AZ45" i="3"/>
  <c r="V46" i="3" s="1"/>
  <c r="AZ37" i="3"/>
  <c r="AF38" i="3" s="1"/>
  <c r="V34" i="3"/>
  <c r="AF23" i="3"/>
  <c r="V21" i="3"/>
  <c r="V9" i="3"/>
  <c r="AU368" i="3"/>
  <c r="N3" i="4"/>
  <c r="M3" i="4"/>
  <c r="AK367" i="3"/>
  <c r="AK363" i="3"/>
  <c r="AK361" i="3"/>
  <c r="Q363" i="3"/>
  <c r="AA362" i="3"/>
  <c r="AK368" i="3"/>
  <c r="Q368" i="3"/>
  <c r="E360" i="3"/>
  <c r="AU359" i="3"/>
  <c r="O3" i="4"/>
  <c r="AU364" i="3"/>
  <c r="AK365" i="3" s="1"/>
  <c r="AU360" i="3"/>
  <c r="L3" i="4"/>
  <c r="E365" i="3"/>
  <c r="E361" i="3"/>
  <c r="E359" i="3"/>
  <c r="AU358" i="3"/>
  <c r="AU365" i="3"/>
  <c r="AA366" i="3" s="1"/>
  <c r="AA363" i="3"/>
  <c r="AU361" i="3"/>
  <c r="E358" i="3"/>
  <c r="AU357" i="3"/>
  <c r="AK355" i="3"/>
  <c r="AU367" i="3"/>
  <c r="E366" i="3"/>
  <c r="E362" i="3"/>
  <c r="Q359" i="3"/>
  <c r="Q361" i="3"/>
  <c r="AA360" i="3"/>
  <c r="E357" i="3"/>
  <c r="AU356" i="3"/>
  <c r="AK354" i="3"/>
  <c r="AA368" i="3"/>
  <c r="E356" i="3"/>
  <c r="AU355" i="3"/>
  <c r="E367" i="3"/>
  <c r="AA361" i="3"/>
  <c r="AU351" i="3"/>
  <c r="AK349" i="3"/>
  <c r="E364" i="3"/>
  <c r="AU362" i="3"/>
  <c r="AK359" i="3"/>
  <c r="AA338" i="3"/>
  <c r="AU352" i="3"/>
  <c r="Q353" i="3" s="1"/>
  <c r="E350" i="3"/>
  <c r="AU347" i="3"/>
  <c r="AU343" i="3"/>
  <c r="AU339" i="3"/>
  <c r="E368" i="3"/>
  <c r="AU363" i="3"/>
  <c r="AA359" i="3"/>
  <c r="E348" i="3"/>
  <c r="AA346" i="3"/>
  <c r="E352" i="3"/>
  <c r="AA349" i="3"/>
  <c r="AK345" i="3"/>
  <c r="AU344" i="3"/>
  <c r="E353" i="3"/>
  <c r="E351" i="3"/>
  <c r="AU349" i="3"/>
  <c r="Q345" i="3"/>
  <c r="AA343" i="3"/>
  <c r="AU342" i="3"/>
  <c r="E363" i="3"/>
  <c r="AU354" i="3"/>
  <c r="AA355" i="3" s="1"/>
  <c r="AU348" i="3"/>
  <c r="E346" i="3"/>
  <c r="AA353" i="3"/>
  <c r="AK347" i="3"/>
  <c r="AU346" i="3"/>
  <c r="E344" i="3"/>
  <c r="AU341" i="3"/>
  <c r="AU340" i="3"/>
  <c r="Q349" i="3"/>
  <c r="E343" i="3"/>
  <c r="AU335" i="3"/>
  <c r="AK336" i="3" s="1"/>
  <c r="AU366" i="3"/>
  <c r="Q362" i="3"/>
  <c r="E354" i="3"/>
  <c r="AA341" i="3"/>
  <c r="AU338" i="3"/>
  <c r="Q336" i="3"/>
  <c r="E330" i="3"/>
  <c r="E328" i="3"/>
  <c r="E326" i="3"/>
  <c r="E355" i="3"/>
  <c r="AK341" i="3"/>
  <c r="AK333" i="3"/>
  <c r="Q330" i="3"/>
  <c r="AU329" i="3"/>
  <c r="Q328" i="3"/>
  <c r="AU327" i="3"/>
  <c r="Q352" i="3"/>
  <c r="E342" i="3"/>
  <c r="E341" i="3"/>
  <c r="AU337" i="3"/>
  <c r="AU336" i="3"/>
  <c r="E335" i="3"/>
  <c r="AU334" i="3"/>
  <c r="AK332" i="3"/>
  <c r="AK342" i="3"/>
  <c r="E339" i="3"/>
  <c r="E347" i="3"/>
  <c r="AK340" i="3"/>
  <c r="E334" i="3"/>
  <c r="AU333" i="3"/>
  <c r="AK331" i="3"/>
  <c r="AK348" i="3"/>
  <c r="AA345" i="3"/>
  <c r="AK344" i="3"/>
  <c r="E338" i="3"/>
  <c r="E337" i="3"/>
  <c r="E333" i="3"/>
  <c r="AU332" i="3"/>
  <c r="AK328" i="3"/>
  <c r="AK338" i="3"/>
  <c r="E329" i="3"/>
  <c r="E327" i="3"/>
  <c r="E325" i="3"/>
  <c r="AA340" i="3"/>
  <c r="E323" i="3"/>
  <c r="AU322" i="3"/>
  <c r="Q348" i="3"/>
  <c r="AA328" i="3"/>
  <c r="AK325" i="3"/>
  <c r="E332" i="3"/>
  <c r="AU328" i="3"/>
  <c r="AA329" i="3" s="1"/>
  <c r="AU323" i="3"/>
  <c r="Q324" i="3" s="1"/>
  <c r="Q323" i="3"/>
  <c r="Q344" i="3"/>
  <c r="AA334" i="3"/>
  <c r="E331" i="3"/>
  <c r="E324" i="3"/>
  <c r="E322" i="3"/>
  <c r="E320" i="3"/>
  <c r="E318" i="3"/>
  <c r="E340" i="3"/>
  <c r="AK337" i="3"/>
  <c r="E336" i="3"/>
  <c r="AU321" i="3"/>
  <c r="Q320" i="3"/>
  <c r="AU319" i="3"/>
  <c r="Q318" i="3"/>
  <c r="AU317" i="3"/>
  <c r="AU315" i="3"/>
  <c r="O315" i="3" s="1"/>
  <c r="AU313" i="3"/>
  <c r="AK314" i="3" s="1"/>
  <c r="AU311" i="3"/>
  <c r="AU309" i="3"/>
  <c r="AU307" i="3"/>
  <c r="Q306" i="3"/>
  <c r="AU305" i="3"/>
  <c r="Q304" i="3"/>
  <c r="AU303" i="3"/>
  <c r="AU301" i="3"/>
  <c r="Q341" i="3"/>
  <c r="AA333" i="3"/>
  <c r="AU324" i="3"/>
  <c r="Q325" i="3" s="1"/>
  <c r="AU345" i="3"/>
  <c r="AK329" i="3"/>
  <c r="AU325" i="3"/>
  <c r="AA318" i="3"/>
  <c r="AA312" i="3"/>
  <c r="AA310" i="3"/>
  <c r="AA302" i="3"/>
  <c r="E345" i="3"/>
  <c r="Q333" i="3"/>
  <c r="AU331" i="3"/>
  <c r="AU350" i="3"/>
  <c r="AU320" i="3"/>
  <c r="AA321" i="3" s="1"/>
  <c r="AU314" i="3"/>
  <c r="AA315" i="3" s="1"/>
  <c r="E312" i="3"/>
  <c r="E308" i="3"/>
  <c r="E304" i="3"/>
  <c r="AK343" i="3"/>
  <c r="Q327" i="3"/>
  <c r="AA325" i="3"/>
  <c r="AK318" i="3"/>
  <c r="AK313" i="3"/>
  <c r="AU312" i="3"/>
  <c r="AU308" i="3"/>
  <c r="AU304" i="3"/>
  <c r="AU330" i="3"/>
  <c r="E319" i="3"/>
  <c r="E313" i="3"/>
  <c r="E309" i="3"/>
  <c r="E305" i="3"/>
  <c r="E301" i="3"/>
  <c r="E299" i="3"/>
  <c r="E297" i="3"/>
  <c r="E295" i="3"/>
  <c r="E293" i="3"/>
  <c r="E291" i="3"/>
  <c r="E289" i="3"/>
  <c r="E287" i="3"/>
  <c r="E285" i="3"/>
  <c r="E283" i="3"/>
  <c r="Q332" i="3"/>
  <c r="AU316" i="3"/>
  <c r="AK317" i="3" s="1"/>
  <c r="E315" i="3"/>
  <c r="AA311" i="3"/>
  <c r="AA303" i="3"/>
  <c r="AK302" i="3"/>
  <c r="AU300" i="3"/>
  <c r="AA301" i="3" s="1"/>
  <c r="Q299" i="3"/>
  <c r="AU298" i="3"/>
  <c r="Q297" i="3"/>
  <c r="AU296" i="3"/>
  <c r="Q295" i="3"/>
  <c r="E349" i="3"/>
  <c r="Q337" i="3"/>
  <c r="E321" i="3"/>
  <c r="E316" i="3"/>
  <c r="AU326" i="3"/>
  <c r="AK315" i="3"/>
  <c r="AK346" i="3"/>
  <c r="E317" i="3"/>
  <c r="AK316" i="3"/>
  <c r="Q315" i="3"/>
  <c r="E311" i="3"/>
  <c r="AA305" i="3"/>
  <c r="Q298" i="3"/>
  <c r="Q296" i="3"/>
  <c r="Q294" i="3"/>
  <c r="AA293" i="3"/>
  <c r="Q290" i="3"/>
  <c r="AA289" i="3"/>
  <c r="AK312" i="3"/>
  <c r="AK295" i="3"/>
  <c r="AA309" i="3"/>
  <c r="Q305" i="3"/>
  <c r="E292" i="3"/>
  <c r="E302" i="3"/>
  <c r="AU299" i="3"/>
  <c r="AA299" i="3"/>
  <c r="AU297" i="3"/>
  <c r="AA297" i="3"/>
  <c r="AK293" i="3"/>
  <c r="AU280" i="3"/>
  <c r="Q279" i="3"/>
  <c r="AU278" i="3"/>
  <c r="AA330" i="3"/>
  <c r="AU310" i="3"/>
  <c r="E307" i="3"/>
  <c r="AU292" i="3"/>
  <c r="AU288" i="3"/>
  <c r="O288" i="3" s="1"/>
  <c r="AU284" i="3"/>
  <c r="AK285" i="3" s="1"/>
  <c r="E284" i="3"/>
  <c r="AU283" i="3"/>
  <c r="Q309" i="3"/>
  <c r="AA300" i="3"/>
  <c r="AA298" i="3"/>
  <c r="AA296" i="3"/>
  <c r="AU295" i="3"/>
  <c r="AU353" i="3"/>
  <c r="AU318" i="3"/>
  <c r="AK319" i="3" s="1"/>
  <c r="E306" i="3"/>
  <c r="E300" i="3"/>
  <c r="E298" i="3"/>
  <c r="AK303" i="3"/>
  <c r="AU282" i="3"/>
  <c r="AA281" i="3"/>
  <c r="AA313" i="3"/>
  <c r="E310" i="3"/>
  <c r="AU291" i="3"/>
  <c r="O291" i="3" s="1"/>
  <c r="AU289" i="3"/>
  <c r="AK290" i="3" s="1"/>
  <c r="Q284" i="3"/>
  <c r="AK273" i="3"/>
  <c r="AK271" i="3"/>
  <c r="AK311" i="3"/>
  <c r="E288" i="3"/>
  <c r="Q287" i="3"/>
  <c r="AU285" i="3"/>
  <c r="Q286" i="3" s="1"/>
  <c r="AA279" i="3"/>
  <c r="E278" i="3"/>
  <c r="E276" i="3"/>
  <c r="E274" i="3"/>
  <c r="E272" i="3"/>
  <c r="E270" i="3"/>
  <c r="E268" i="3"/>
  <c r="E266" i="3"/>
  <c r="E264" i="3"/>
  <c r="E262" i="3"/>
  <c r="AU277" i="3"/>
  <c r="AK278" i="3" s="1"/>
  <c r="Q276" i="3"/>
  <c r="AU275" i="3"/>
  <c r="Q274" i="3"/>
  <c r="AU273" i="3"/>
  <c r="AU271" i="3"/>
  <c r="Q311" i="3"/>
  <c r="Q303" i="3"/>
  <c r="AA295" i="3"/>
  <c r="AK281" i="3"/>
  <c r="AK298" i="3"/>
  <c r="AU294" i="3"/>
  <c r="AU286" i="3"/>
  <c r="AA282" i="3"/>
  <c r="AK279" i="3"/>
  <c r="AA276" i="3"/>
  <c r="AA274" i="3"/>
  <c r="AA270" i="3"/>
  <c r="AA268" i="3"/>
  <c r="AU306" i="3"/>
  <c r="E303" i="3"/>
  <c r="E296" i="3"/>
  <c r="E294" i="3"/>
  <c r="E286" i="3"/>
  <c r="AA284" i="3"/>
  <c r="AU302" i="3"/>
  <c r="AK294" i="3"/>
  <c r="AA287" i="3"/>
  <c r="E281" i="3"/>
  <c r="AK276" i="3"/>
  <c r="AK274" i="3"/>
  <c r="AK270" i="3"/>
  <c r="AK266" i="3"/>
  <c r="AK262" i="3"/>
  <c r="E290" i="3"/>
  <c r="AU287" i="3"/>
  <c r="AA288" i="3" s="1"/>
  <c r="E282" i="3"/>
  <c r="AU293" i="3"/>
  <c r="Q280" i="3"/>
  <c r="AA275" i="3"/>
  <c r="AA273" i="3"/>
  <c r="AU270" i="3"/>
  <c r="Q271" i="3" s="1"/>
  <c r="E267" i="3"/>
  <c r="E263" i="3"/>
  <c r="AU261" i="3"/>
  <c r="AA261" i="3"/>
  <c r="E259" i="3"/>
  <c r="AK249" i="3"/>
  <c r="AK247" i="3"/>
  <c r="AK243" i="3"/>
  <c r="AK296" i="3"/>
  <c r="Q270" i="3"/>
  <c r="Q269" i="3"/>
  <c r="AU268" i="3"/>
  <c r="AA269" i="3" s="1"/>
  <c r="AU264" i="3"/>
  <c r="AU260" i="3"/>
  <c r="AK259" i="3"/>
  <c r="AK255" i="3"/>
  <c r="E254" i="3"/>
  <c r="E252" i="3"/>
  <c r="E250" i="3"/>
  <c r="E248" i="3"/>
  <c r="E246" i="3"/>
  <c r="E244" i="3"/>
  <c r="E242" i="3"/>
  <c r="E240" i="3"/>
  <c r="E238" i="3"/>
  <c r="AU290" i="3"/>
  <c r="E280" i="3"/>
  <c r="Q277" i="3"/>
  <c r="Q275" i="3"/>
  <c r="Q273" i="3"/>
  <c r="E257" i="3"/>
  <c r="AU256" i="3"/>
  <c r="AA257" i="3" s="1"/>
  <c r="Q254" i="3"/>
  <c r="AU253" i="3"/>
  <c r="Q252" i="3"/>
  <c r="AU251" i="3"/>
  <c r="Q250" i="3"/>
  <c r="AU249" i="3"/>
  <c r="Q248" i="3"/>
  <c r="AU247" i="3"/>
  <c r="AU245" i="3"/>
  <c r="AU243" i="3"/>
  <c r="Q242" i="3"/>
  <c r="E314" i="3"/>
  <c r="E261" i="3"/>
  <c r="AU257" i="3"/>
  <c r="AK307" i="3"/>
  <c r="AK269" i="3"/>
  <c r="AK265" i="3"/>
  <c r="Q257" i="3"/>
  <c r="E256" i="3"/>
  <c r="AU255" i="3"/>
  <c r="AA252" i="3"/>
  <c r="AA250" i="3"/>
  <c r="AA246" i="3"/>
  <c r="AA244" i="3"/>
  <c r="AA242" i="3"/>
  <c r="AA240" i="3"/>
  <c r="AA234" i="3"/>
  <c r="AU281" i="3"/>
  <c r="AK282" i="3" s="1"/>
  <c r="AU279" i="3"/>
  <c r="E277" i="3"/>
  <c r="E275" i="3"/>
  <c r="E273" i="3"/>
  <c r="Q268" i="3"/>
  <c r="AU267" i="3"/>
  <c r="Q264" i="3"/>
  <c r="AU263" i="3"/>
  <c r="AK261" i="3"/>
  <c r="E258" i="3"/>
  <c r="E271" i="3"/>
  <c r="E269" i="3"/>
  <c r="E265" i="3"/>
  <c r="AU259" i="3"/>
  <c r="Q256" i="3"/>
  <c r="AK254" i="3"/>
  <c r="AK252" i="3"/>
  <c r="AK250" i="3"/>
  <c r="AK246" i="3"/>
  <c r="AK242" i="3"/>
  <c r="AK230" i="3"/>
  <c r="AK286" i="3"/>
  <c r="E279" i="3"/>
  <c r="AU266" i="3"/>
  <c r="AU262" i="3"/>
  <c r="AA263" i="3" s="1"/>
  <c r="Q261" i="3"/>
  <c r="E255" i="3"/>
  <c r="E253" i="3"/>
  <c r="E251" i="3"/>
  <c r="E249" i="3"/>
  <c r="E247" i="3"/>
  <c r="E245" i="3"/>
  <c r="E243" i="3"/>
  <c r="E241" i="3"/>
  <c r="E239" i="3"/>
  <c r="E237" i="3"/>
  <c r="E235" i="3"/>
  <c r="AA265" i="3"/>
  <c r="AA256" i="3"/>
  <c r="AU242" i="3"/>
  <c r="AU241" i="3"/>
  <c r="AU237" i="3"/>
  <c r="AK238" i="3" s="1"/>
  <c r="AA245" i="3"/>
  <c r="AU240" i="3"/>
  <c r="AU236" i="3"/>
  <c r="E231" i="3"/>
  <c r="E228" i="3"/>
  <c r="E226" i="3"/>
  <c r="E224" i="3"/>
  <c r="E222" i="3"/>
  <c r="E220" i="3"/>
  <c r="E218" i="3"/>
  <c r="E216" i="3"/>
  <c r="E214" i="3"/>
  <c r="E212" i="3"/>
  <c r="E210" i="3"/>
  <c r="AU252" i="3"/>
  <c r="AU250" i="3"/>
  <c r="AU248" i="3"/>
  <c r="AU244" i="3"/>
  <c r="AU272" i="3"/>
  <c r="E236" i="3"/>
  <c r="E234" i="3"/>
  <c r="AA249" i="3"/>
  <c r="AA247" i="3"/>
  <c r="Q245" i="3"/>
  <c r="AU231" i="3"/>
  <c r="AA224" i="3"/>
  <c r="AA222" i="3"/>
  <c r="AA218" i="3"/>
  <c r="E260" i="3"/>
  <c r="AU254" i="3"/>
  <c r="AU246" i="3"/>
  <c r="AU269" i="3"/>
  <c r="Q266" i="3"/>
  <c r="Q247" i="3"/>
  <c r="AU228" i="3"/>
  <c r="Q225" i="3"/>
  <c r="AU220" i="3"/>
  <c r="Q214" i="3"/>
  <c r="E213" i="3"/>
  <c r="AU212" i="3"/>
  <c r="AK213" i="3" s="1"/>
  <c r="AK210" i="3"/>
  <c r="AU233" i="3"/>
  <c r="AK224" i="3"/>
  <c r="AK219" i="3"/>
  <c r="AU211" i="3"/>
  <c r="AK206" i="3"/>
  <c r="AK204" i="3"/>
  <c r="AK200" i="3"/>
  <c r="AU238" i="3"/>
  <c r="AK239" i="3" s="1"/>
  <c r="AU229" i="3"/>
  <c r="AU225" i="3"/>
  <c r="Q222" i="3"/>
  <c r="E221" i="3"/>
  <c r="AK217" i="3"/>
  <c r="AA215" i="3"/>
  <c r="E207" i="3"/>
  <c r="E205" i="3"/>
  <c r="E203" i="3"/>
  <c r="E201" i="3"/>
  <c r="E199" i="3"/>
  <c r="E197" i="3"/>
  <c r="E195" i="3"/>
  <c r="E193" i="3"/>
  <c r="E191" i="3"/>
  <c r="E189" i="3"/>
  <c r="E187" i="3"/>
  <c r="E185" i="3"/>
  <c r="E183" i="3"/>
  <c r="E181" i="3"/>
  <c r="E179" i="3"/>
  <c r="AU265" i="3"/>
  <c r="E229" i="3"/>
  <c r="Q227" i="3"/>
  <c r="AU222" i="3"/>
  <c r="Q219" i="3"/>
  <c r="AA235" i="3"/>
  <c r="AU230" i="3"/>
  <c r="AA231" i="3" s="1"/>
  <c r="AK226" i="3"/>
  <c r="AK221" i="3"/>
  <c r="AU217" i="3"/>
  <c r="AU209" i="3"/>
  <c r="AU227" i="3"/>
  <c r="AA225" i="3"/>
  <c r="Q224" i="3"/>
  <c r="E223" i="3"/>
  <c r="AU219" i="3"/>
  <c r="AK215" i="3"/>
  <c r="Q211" i="3"/>
  <c r="AA205" i="3"/>
  <c r="AA197" i="3"/>
  <c r="AA195" i="3"/>
  <c r="AA193" i="3"/>
  <c r="AA191" i="3"/>
  <c r="AA189" i="3"/>
  <c r="AA185" i="3"/>
  <c r="AA181" i="3"/>
  <c r="AU276" i="3"/>
  <c r="AK277" i="3" s="1"/>
  <c r="E230" i="3"/>
  <c r="AU224" i="3"/>
  <c r="Q221" i="3"/>
  <c r="E217" i="3"/>
  <c r="AU216" i="3"/>
  <c r="AK214" i="3"/>
  <c r="Q210" i="3"/>
  <c r="E209" i="3"/>
  <c r="AU208" i="3"/>
  <c r="Q209" i="3" s="1"/>
  <c r="AK263" i="3"/>
  <c r="AA243" i="3"/>
  <c r="AU234" i="3"/>
  <c r="AU274" i="3"/>
  <c r="AU258" i="3"/>
  <c r="Q253" i="3"/>
  <c r="Q249" i="3"/>
  <c r="E232" i="3"/>
  <c r="AU226" i="3"/>
  <c r="AU218" i="3"/>
  <c r="AK267" i="3"/>
  <c r="AA255" i="3"/>
  <c r="AA241" i="3"/>
  <c r="AU239" i="3"/>
  <c r="AK235" i="3"/>
  <c r="AK225" i="3"/>
  <c r="Q262" i="3"/>
  <c r="AU223" i="3"/>
  <c r="AA221" i="3"/>
  <c r="Q220" i="3"/>
  <c r="E219" i="3"/>
  <c r="Q217" i="3"/>
  <c r="E215" i="3"/>
  <c r="AK212" i="3"/>
  <c r="Q208" i="3"/>
  <c r="AU207" i="3"/>
  <c r="Q204" i="3"/>
  <c r="AU203" i="3"/>
  <c r="Q200" i="3"/>
  <c r="AU199" i="3"/>
  <c r="AU197" i="3"/>
  <c r="AA188" i="3"/>
  <c r="E186" i="3"/>
  <c r="AU182" i="3"/>
  <c r="Q183" i="3" s="1"/>
  <c r="AA180" i="3"/>
  <c r="E178" i="3"/>
  <c r="E176" i="3"/>
  <c r="E174" i="3"/>
  <c r="E172" i="3"/>
  <c r="E170" i="3"/>
  <c r="E168" i="3"/>
  <c r="AK193" i="3"/>
  <c r="AK191" i="3"/>
  <c r="AK189" i="3"/>
  <c r="AU187" i="3"/>
  <c r="Q184" i="3"/>
  <c r="AU179" i="3"/>
  <c r="AU177" i="3"/>
  <c r="AA233" i="3"/>
  <c r="AK211" i="3"/>
  <c r="AA206" i="3"/>
  <c r="AA202" i="3"/>
  <c r="Q239" i="3"/>
  <c r="AU235" i="3"/>
  <c r="Q236" i="3" s="1"/>
  <c r="E227" i="3"/>
  <c r="E211" i="3"/>
  <c r="AU206" i="3"/>
  <c r="Q203" i="3"/>
  <c r="AU202" i="3"/>
  <c r="E233" i="3"/>
  <c r="AU215" i="3"/>
  <c r="AK199" i="3"/>
  <c r="E198" i="3"/>
  <c r="Q189" i="3"/>
  <c r="Q186" i="3"/>
  <c r="AU181" i="3"/>
  <c r="Q235" i="3"/>
  <c r="AU232" i="3"/>
  <c r="AA211" i="3"/>
  <c r="E208" i="3"/>
  <c r="E204" i="3"/>
  <c r="E200" i="3"/>
  <c r="AU198" i="3"/>
  <c r="AK197" i="3"/>
  <c r="AK188" i="3"/>
  <c r="AK185" i="3"/>
  <c r="AK180" i="3"/>
  <c r="Q216" i="3"/>
  <c r="AU214" i="3"/>
  <c r="AA210" i="3"/>
  <c r="AU205" i="3"/>
  <c r="AU201" i="3"/>
  <c r="Q197" i="3"/>
  <c r="AU186" i="3"/>
  <c r="AA184" i="3"/>
  <c r="E182" i="3"/>
  <c r="E177" i="3"/>
  <c r="E175" i="3"/>
  <c r="E173" i="3"/>
  <c r="E171" i="3"/>
  <c r="E169" i="3"/>
  <c r="E167" i="3"/>
  <c r="E165" i="3"/>
  <c r="Q230" i="3"/>
  <c r="AA217" i="3"/>
  <c r="Q212" i="3"/>
  <c r="AU210" i="3"/>
  <c r="Q205" i="3"/>
  <c r="AU204" i="3"/>
  <c r="AU200" i="3"/>
  <c r="AA201" i="3" s="1"/>
  <c r="AA194" i="3"/>
  <c r="AK205" i="3"/>
  <c r="AK201" i="3"/>
  <c r="AU194" i="3"/>
  <c r="AU190" i="3"/>
  <c r="AK166" i="3"/>
  <c r="AK159" i="3"/>
  <c r="AK153" i="3"/>
  <c r="AK151" i="3"/>
  <c r="AK143" i="3"/>
  <c r="AK127" i="3"/>
  <c r="AK123" i="3"/>
  <c r="AA219" i="3"/>
  <c r="E180" i="3"/>
  <c r="AU193" i="3"/>
  <c r="Q192" i="3"/>
  <c r="AU189" i="3"/>
  <c r="O189" i="3" s="1"/>
  <c r="AK184" i="3"/>
  <c r="E184" i="3"/>
  <c r="AA177" i="3"/>
  <c r="AU168" i="3"/>
  <c r="E166" i="3"/>
  <c r="Q162" i="3"/>
  <c r="AU161" i="3"/>
  <c r="Q160" i="3"/>
  <c r="AU159" i="3"/>
  <c r="AU157" i="3"/>
  <c r="Q156" i="3"/>
  <c r="AU155" i="3"/>
  <c r="Q154" i="3"/>
  <c r="AU153" i="3"/>
  <c r="AU151" i="3"/>
  <c r="Q150" i="3"/>
  <c r="AU149" i="3"/>
  <c r="Q148" i="3"/>
  <c r="AU147" i="3"/>
  <c r="AU145" i="3"/>
  <c r="Q144" i="3"/>
  <c r="AU143" i="3"/>
  <c r="Q142" i="3"/>
  <c r="AU141" i="3"/>
  <c r="AU139" i="3"/>
  <c r="Q138" i="3"/>
  <c r="AU137" i="3"/>
  <c r="AK138" i="3" s="1"/>
  <c r="Q136" i="3"/>
  <c r="AU135" i="3"/>
  <c r="AU133" i="3"/>
  <c r="AK134" i="3" s="1"/>
  <c r="Q132" i="3"/>
  <c r="AU131" i="3"/>
  <c r="Q130" i="3"/>
  <c r="AU129" i="3"/>
  <c r="AU127" i="3"/>
  <c r="Q126" i="3"/>
  <c r="AU125" i="3"/>
  <c r="Q124" i="3"/>
  <c r="AU123" i="3"/>
  <c r="AU121" i="3"/>
  <c r="Q120" i="3"/>
  <c r="AU119" i="3"/>
  <c r="AU213" i="3"/>
  <c r="AK194" i="3"/>
  <c r="AK190" i="3"/>
  <c r="AK175" i="3"/>
  <c r="AA174" i="3"/>
  <c r="AK167" i="3"/>
  <c r="AU166" i="3"/>
  <c r="Q218" i="3"/>
  <c r="AA204" i="3"/>
  <c r="AU173" i="3"/>
  <c r="AA171" i="3"/>
  <c r="Q170" i="3"/>
  <c r="AA162" i="3"/>
  <c r="AA160" i="3"/>
  <c r="AA158" i="3"/>
  <c r="AA156" i="3"/>
  <c r="AA154" i="3"/>
  <c r="AA150" i="3"/>
  <c r="AA146" i="3"/>
  <c r="AA144" i="3"/>
  <c r="AA142" i="3"/>
  <c r="Q226" i="3"/>
  <c r="E202" i="3"/>
  <c r="AU195" i="3"/>
  <c r="Q194" i="3"/>
  <c r="AU191" i="3"/>
  <c r="AU188" i="3"/>
  <c r="AU172" i="3"/>
  <c r="AA173" i="3" s="1"/>
  <c r="AK220" i="3"/>
  <c r="AU185" i="3"/>
  <c r="AU184" i="3"/>
  <c r="Q181" i="3"/>
  <c r="AU178" i="3"/>
  <c r="AK177" i="3"/>
  <c r="AU176" i="3"/>
  <c r="AA166" i="3"/>
  <c r="AK165" i="3"/>
  <c r="AU164" i="3"/>
  <c r="AA200" i="3"/>
  <c r="E190" i="3"/>
  <c r="Q188" i="3"/>
  <c r="Q172" i="3"/>
  <c r="Q164" i="3"/>
  <c r="AU160" i="3"/>
  <c r="AU158" i="3"/>
  <c r="AU156" i="3"/>
  <c r="E149" i="3"/>
  <c r="AA143" i="3"/>
  <c r="AK132" i="3"/>
  <c r="AA129" i="3"/>
  <c r="AA125" i="3"/>
  <c r="AA227" i="3"/>
  <c r="Q174" i="3"/>
  <c r="AU169" i="3"/>
  <c r="AK164" i="3"/>
  <c r="AU150" i="3"/>
  <c r="AU142" i="3"/>
  <c r="AA167" i="3"/>
  <c r="AA161" i="3"/>
  <c r="AA159" i="3"/>
  <c r="AA157" i="3"/>
  <c r="AK154" i="3"/>
  <c r="E154" i="3"/>
  <c r="E188" i="3"/>
  <c r="Q185" i="3"/>
  <c r="Q177" i="3"/>
  <c r="E161" i="3"/>
  <c r="E159" i="3"/>
  <c r="E157" i="3"/>
  <c r="AA153" i="3"/>
  <c r="Q199" i="3"/>
  <c r="Q180" i="3"/>
  <c r="AU174" i="3"/>
  <c r="AU170" i="3"/>
  <c r="AU162" i="3"/>
  <c r="AA163" i="3" s="1"/>
  <c r="E162" i="3"/>
  <c r="E160" i="3"/>
  <c r="E158" i="3"/>
  <c r="AU152" i="3"/>
  <c r="AU144" i="3"/>
  <c r="AU140" i="3"/>
  <c r="AU136" i="3"/>
  <c r="AU132" i="3"/>
  <c r="E196" i="3"/>
  <c r="AU171" i="3"/>
  <c r="AK170" i="3"/>
  <c r="E192" i="3"/>
  <c r="AK179" i="3"/>
  <c r="E194" i="3"/>
  <c r="E140" i="3"/>
  <c r="AK130" i="3"/>
  <c r="E128" i="3"/>
  <c r="AA127" i="3"/>
  <c r="AU126" i="3"/>
  <c r="E125" i="3"/>
  <c r="AK120" i="3"/>
  <c r="Q215" i="3"/>
  <c r="Q175" i="3"/>
  <c r="E164" i="3"/>
  <c r="AK156" i="3"/>
  <c r="E153" i="3"/>
  <c r="E151" i="3"/>
  <c r="AU167" i="3"/>
  <c r="E156" i="3"/>
  <c r="E148" i="3"/>
  <c r="E141" i="3"/>
  <c r="E135" i="3"/>
  <c r="Q123" i="3"/>
  <c r="AA122" i="3"/>
  <c r="AU165" i="3"/>
  <c r="E155" i="3"/>
  <c r="E152" i="3"/>
  <c r="E146" i="3"/>
  <c r="Q139" i="3"/>
  <c r="E136" i="3"/>
  <c r="E127" i="3"/>
  <c r="E163" i="3"/>
  <c r="AU148" i="3"/>
  <c r="AU146" i="3"/>
  <c r="Q147" i="3" s="1"/>
  <c r="Q145" i="3"/>
  <c r="Q125" i="3"/>
  <c r="AU120" i="3"/>
  <c r="E120" i="3"/>
  <c r="AU192" i="3"/>
  <c r="Q193" i="3" s="1"/>
  <c r="E150" i="3"/>
  <c r="E144" i="3"/>
  <c r="E142" i="3"/>
  <c r="E137" i="3"/>
  <c r="AA132" i="3"/>
  <c r="E124" i="3"/>
  <c r="E121" i="3"/>
  <c r="E119" i="3"/>
  <c r="AU118" i="3"/>
  <c r="AK115" i="3"/>
  <c r="AK111" i="3"/>
  <c r="AK107" i="3"/>
  <c r="E225" i="3"/>
  <c r="E206" i="3"/>
  <c r="AU196" i="3"/>
  <c r="Q171" i="3"/>
  <c r="AK160" i="3"/>
  <c r="AK158" i="3"/>
  <c r="AU154" i="3"/>
  <c r="Q151" i="3"/>
  <c r="AK148" i="3"/>
  <c r="E138" i="3"/>
  <c r="E133" i="3"/>
  <c r="AU128" i="3"/>
  <c r="AK129" i="3" s="1"/>
  <c r="E122" i="3"/>
  <c r="AU180" i="3"/>
  <c r="AA147" i="3"/>
  <c r="E147" i="3"/>
  <c r="AK146" i="3"/>
  <c r="E145" i="3"/>
  <c r="AA139" i="3"/>
  <c r="E131" i="3"/>
  <c r="AU175" i="3"/>
  <c r="Q159" i="3"/>
  <c r="Q153" i="3"/>
  <c r="AU221" i="3"/>
  <c r="AA175" i="3"/>
  <c r="AK144" i="3"/>
  <c r="AK142" i="3"/>
  <c r="E139" i="3"/>
  <c r="E134" i="3"/>
  <c r="AU124" i="3"/>
  <c r="AU112" i="3"/>
  <c r="AU109" i="3"/>
  <c r="Q109" i="3"/>
  <c r="Q106" i="3"/>
  <c r="AU104" i="3"/>
  <c r="Q105" i="3" s="1"/>
  <c r="AA101" i="3"/>
  <c r="E98" i="3"/>
  <c r="AU97" i="3"/>
  <c r="AK95" i="3"/>
  <c r="E90" i="3"/>
  <c r="AU89" i="3"/>
  <c r="AU138" i="3"/>
  <c r="E123" i="3"/>
  <c r="AK116" i="3"/>
  <c r="AA115" i="3"/>
  <c r="AK108" i="3"/>
  <c r="AA107" i="3"/>
  <c r="Q99" i="3"/>
  <c r="AK80" i="3"/>
  <c r="AK78" i="3"/>
  <c r="E143" i="3"/>
  <c r="E132" i="3"/>
  <c r="Q127" i="3"/>
  <c r="Q119" i="3"/>
  <c r="AU117" i="3"/>
  <c r="E113" i="3"/>
  <c r="E110" i="3"/>
  <c r="E105" i="3"/>
  <c r="AA104" i="3"/>
  <c r="AK102" i="3"/>
  <c r="Q98" i="3"/>
  <c r="E97" i="3"/>
  <c r="AU96" i="3"/>
  <c r="AK94" i="3"/>
  <c r="Q90" i="3"/>
  <c r="E89" i="3"/>
  <c r="E87" i="3"/>
  <c r="E85" i="3"/>
  <c r="E83" i="3"/>
  <c r="E81" i="3"/>
  <c r="E79" i="3"/>
  <c r="Q116" i="3"/>
  <c r="AU114" i="3"/>
  <c r="AU111" i="3"/>
  <c r="Q111" i="3"/>
  <c r="Q108" i="3"/>
  <c r="AU106" i="3"/>
  <c r="AK101" i="3"/>
  <c r="E96" i="3"/>
  <c r="AU95" i="3"/>
  <c r="Q96" i="3" s="1"/>
  <c r="AU88" i="3"/>
  <c r="AU86" i="3"/>
  <c r="AU84" i="3"/>
  <c r="AU183" i="3"/>
  <c r="E130" i="3"/>
  <c r="AU122" i="3"/>
  <c r="AK110" i="3"/>
  <c r="Q97" i="3"/>
  <c r="Q89" i="3"/>
  <c r="AU163" i="3"/>
  <c r="E129" i="3"/>
  <c r="E115" i="3"/>
  <c r="AA114" i="3"/>
  <c r="E112" i="3"/>
  <c r="E107" i="3"/>
  <c r="AU103" i="3"/>
  <c r="E103" i="3"/>
  <c r="AU102" i="3"/>
  <c r="AA103" i="3" s="1"/>
  <c r="AA98" i="3"/>
  <c r="E95" i="3"/>
  <c r="AU94" i="3"/>
  <c r="AA90" i="3"/>
  <c r="AA87" i="3"/>
  <c r="AA75" i="3"/>
  <c r="AA63" i="3"/>
  <c r="AA59" i="3"/>
  <c r="E126" i="3"/>
  <c r="AA123" i="3"/>
  <c r="AA111" i="3"/>
  <c r="AK104" i="3"/>
  <c r="Q103" i="3"/>
  <c r="Q95" i="3"/>
  <c r="AK77" i="3"/>
  <c r="AK75" i="3"/>
  <c r="AK65" i="3"/>
  <c r="AA145" i="3"/>
  <c r="E117" i="3"/>
  <c r="AA116" i="3"/>
  <c r="E114" i="3"/>
  <c r="E109" i="3"/>
  <c r="AA108" i="3"/>
  <c r="E106" i="3"/>
  <c r="AU115" i="3"/>
  <c r="Q115" i="3"/>
  <c r="AA131" i="3"/>
  <c r="AA130" i="3"/>
  <c r="AA113" i="3"/>
  <c r="AK106" i="3"/>
  <c r="AA105" i="3"/>
  <c r="Q101" i="3"/>
  <c r="AU105" i="3"/>
  <c r="AA106" i="3" s="1"/>
  <c r="E99" i="3"/>
  <c r="E69" i="3"/>
  <c r="AA68" i="3"/>
  <c r="E66" i="3"/>
  <c r="Q62" i="3"/>
  <c r="AU58" i="3"/>
  <c r="O58" i="3" s="1"/>
  <c r="Q56" i="3"/>
  <c r="AU55" i="3"/>
  <c r="Q54" i="3"/>
  <c r="AU53" i="3"/>
  <c r="Q52" i="3"/>
  <c r="AU51" i="3"/>
  <c r="AU49" i="3"/>
  <c r="AU47" i="3"/>
  <c r="AA95" i="3"/>
  <c r="AA78" i="3"/>
  <c r="Q75" i="3"/>
  <c r="AU67" i="3"/>
  <c r="Q67" i="3"/>
  <c r="Q64" i="3"/>
  <c r="AU62" i="3"/>
  <c r="E59" i="3"/>
  <c r="E58" i="3"/>
  <c r="AU57" i="3"/>
  <c r="AU134" i="3"/>
  <c r="AK135" i="3" s="1"/>
  <c r="AA110" i="3"/>
  <c r="E108" i="3"/>
  <c r="AU100" i="3"/>
  <c r="E93" i="3"/>
  <c r="AU90" i="3"/>
  <c r="AU85" i="3"/>
  <c r="Q86" i="3" s="1"/>
  <c r="AU82" i="3"/>
  <c r="AU78" i="3"/>
  <c r="E77" i="3"/>
  <c r="AK66" i="3"/>
  <c r="AK60" i="3"/>
  <c r="AU59" i="3"/>
  <c r="Q60" i="3" s="1"/>
  <c r="AA56" i="3"/>
  <c r="AA54" i="3"/>
  <c r="AA52" i="3"/>
  <c r="AA50" i="3"/>
  <c r="AA46" i="3"/>
  <c r="AU113" i="3"/>
  <c r="Q110" i="3"/>
  <c r="E100" i="3"/>
  <c r="E68" i="3"/>
  <c r="E63" i="3"/>
  <c r="E60" i="3"/>
  <c r="Q58" i="3"/>
  <c r="AU107" i="3"/>
  <c r="AK97" i="3"/>
  <c r="AU91" i="3"/>
  <c r="AA92" i="3" s="1"/>
  <c r="AK90" i="3"/>
  <c r="AA89" i="3"/>
  <c r="AA88" i="3"/>
  <c r="E80" i="3"/>
  <c r="AU73" i="3"/>
  <c r="Q74" i="3" s="1"/>
  <c r="AU71" i="3"/>
  <c r="Q72" i="3" s="1"/>
  <c r="AU69" i="3"/>
  <c r="AK70" i="3" s="1"/>
  <c r="Q66" i="3"/>
  <c r="AU64" i="3"/>
  <c r="Q59" i="3"/>
  <c r="AK56" i="3"/>
  <c r="AK54" i="3"/>
  <c r="AK52" i="3"/>
  <c r="AK50" i="3"/>
  <c r="AK46" i="3"/>
  <c r="AK44" i="3"/>
  <c r="AK40" i="3"/>
  <c r="AK34" i="3"/>
  <c r="AK30" i="3"/>
  <c r="AK28" i="3"/>
  <c r="AK26" i="3"/>
  <c r="AK24" i="3"/>
  <c r="AK16" i="3"/>
  <c r="AK12" i="3"/>
  <c r="AU116" i="3"/>
  <c r="Q117" i="3" s="1"/>
  <c r="AU98" i="3"/>
  <c r="E94" i="3"/>
  <c r="AU87" i="3"/>
  <c r="E84" i="3"/>
  <c r="Q82" i="3"/>
  <c r="AU81" i="3"/>
  <c r="Q78" i="3"/>
  <c r="AU77" i="3"/>
  <c r="AU75" i="3"/>
  <c r="AK76" i="3" s="1"/>
  <c r="AU74" i="3"/>
  <c r="AU72" i="3"/>
  <c r="AA73" i="3" s="1"/>
  <c r="AU70" i="3"/>
  <c r="AA71" i="3" s="1"/>
  <c r="E57" i="3"/>
  <c r="E55" i="3"/>
  <c r="E53" i="3"/>
  <c r="E51" i="3"/>
  <c r="E49" i="3"/>
  <c r="E47" i="3"/>
  <c r="E45" i="3"/>
  <c r="E43" i="3"/>
  <c r="E41" i="3"/>
  <c r="E39" i="3"/>
  <c r="E37" i="3"/>
  <c r="E35" i="3"/>
  <c r="E33" i="3"/>
  <c r="E31" i="3"/>
  <c r="E29" i="3"/>
  <c r="AK126" i="3"/>
  <c r="AU108" i="3"/>
  <c r="AK109" i="3" s="1"/>
  <c r="E104" i="3"/>
  <c r="E102" i="3"/>
  <c r="AA72" i="3"/>
  <c r="AA70" i="3"/>
  <c r="E65" i="3"/>
  <c r="AU60" i="3"/>
  <c r="AA58" i="3"/>
  <c r="Q57" i="3"/>
  <c r="AU56" i="3"/>
  <c r="AU54" i="3"/>
  <c r="AU52" i="3"/>
  <c r="AU50" i="3"/>
  <c r="O50" i="3" s="1"/>
  <c r="Q49" i="3"/>
  <c r="AU48" i="3"/>
  <c r="AU46" i="3"/>
  <c r="AU44" i="3"/>
  <c r="AU42" i="3"/>
  <c r="AU40" i="3"/>
  <c r="Q39" i="3"/>
  <c r="AU38" i="3"/>
  <c r="AU36" i="3"/>
  <c r="AA37" i="3" s="1"/>
  <c r="Q35" i="3"/>
  <c r="AU34" i="3"/>
  <c r="AU32" i="3"/>
  <c r="AU30" i="3"/>
  <c r="AU28" i="3"/>
  <c r="AK174" i="3"/>
  <c r="E111" i="3"/>
  <c r="E86" i="3"/>
  <c r="AU80" i="3"/>
  <c r="AA81" i="3" s="1"/>
  <c r="E75" i="3"/>
  <c r="E73" i="3"/>
  <c r="E71" i="3"/>
  <c r="AU61" i="3"/>
  <c r="AA57" i="3"/>
  <c r="AA55" i="3"/>
  <c r="AA53" i="3"/>
  <c r="AA49" i="3"/>
  <c r="AU130" i="3"/>
  <c r="AK131" i="3" s="1"/>
  <c r="AA120" i="3"/>
  <c r="E118" i="3"/>
  <c r="AU101" i="3"/>
  <c r="AA102" i="3" s="1"/>
  <c r="E91" i="3"/>
  <c r="E76" i="3"/>
  <c r="Q107" i="3"/>
  <c r="AK99" i="3"/>
  <c r="E82" i="3"/>
  <c r="AU76" i="3"/>
  <c r="AU68" i="3"/>
  <c r="AK69" i="3" s="1"/>
  <c r="E64" i="3"/>
  <c r="AU45" i="3"/>
  <c r="Q42" i="3"/>
  <c r="AU37" i="3"/>
  <c r="AK38" i="3" s="1"/>
  <c r="Q34" i="3"/>
  <c r="AU29" i="3"/>
  <c r="AK27" i="3"/>
  <c r="AA25" i="3"/>
  <c r="Q23" i="3"/>
  <c r="E22" i="3"/>
  <c r="AU21" i="3"/>
  <c r="AK22" i="3" s="1"/>
  <c r="AA17" i="3"/>
  <c r="E88" i="3"/>
  <c r="AU83" i="3"/>
  <c r="AK84" i="3" s="1"/>
  <c r="AK72" i="3"/>
  <c r="AU65" i="3"/>
  <c r="AK49" i="3"/>
  <c r="AK41" i="3"/>
  <c r="AK33" i="3"/>
  <c r="E21" i="3"/>
  <c r="AU20" i="3"/>
  <c r="E46" i="3"/>
  <c r="AA40" i="3"/>
  <c r="E38" i="3"/>
  <c r="E30" i="3"/>
  <c r="AA24" i="3"/>
  <c r="Q22" i="3"/>
  <c r="AA16" i="3"/>
  <c r="Q14" i="3"/>
  <c r="E116" i="3"/>
  <c r="AU110" i="3"/>
  <c r="E78" i="3"/>
  <c r="AU63" i="3"/>
  <c r="AA64" i="3" s="1"/>
  <c r="E48" i="3"/>
  <c r="AU39" i="3"/>
  <c r="AU31" i="3"/>
  <c r="E28" i="3"/>
  <c r="AU27" i="3"/>
  <c r="AK25" i="3"/>
  <c r="Q21" i="3"/>
  <c r="E20" i="3"/>
  <c r="AU19" i="3"/>
  <c r="Q20" i="3" s="1"/>
  <c r="AK17" i="3"/>
  <c r="E92" i="3"/>
  <c r="AU79" i="3"/>
  <c r="AA66" i="3"/>
  <c r="E62" i="3"/>
  <c r="AK47" i="3"/>
  <c r="AK35" i="3"/>
  <c r="E27" i="3"/>
  <c r="AU26" i="3"/>
  <c r="E19" i="3"/>
  <c r="AU18" i="3"/>
  <c r="AA19" i="3" s="1"/>
  <c r="AK9" i="3"/>
  <c r="AK98" i="3"/>
  <c r="E72" i="3"/>
  <c r="Q68" i="3"/>
  <c r="AA60" i="3"/>
  <c r="E40" i="3"/>
  <c r="AA39" i="3"/>
  <c r="AA34" i="3"/>
  <c r="E32" i="3"/>
  <c r="AA31" i="3"/>
  <c r="AA14" i="3"/>
  <c r="E12" i="3"/>
  <c r="E10" i="3"/>
  <c r="E101" i="3"/>
  <c r="AU93" i="3"/>
  <c r="Q94" i="3" s="1"/>
  <c r="E56" i="3"/>
  <c r="E54" i="3"/>
  <c r="E52" i="3"/>
  <c r="E50" i="3"/>
  <c r="Q46" i="3"/>
  <c r="AU41" i="3"/>
  <c r="Q38" i="3"/>
  <c r="AU33" i="3"/>
  <c r="Q30" i="3"/>
  <c r="E26" i="3"/>
  <c r="AU25" i="3"/>
  <c r="AK23" i="3"/>
  <c r="E18" i="3"/>
  <c r="AU17" i="3"/>
  <c r="AA13" i="3"/>
  <c r="AU11" i="3"/>
  <c r="AU9" i="3"/>
  <c r="E67" i="3"/>
  <c r="AK58" i="3"/>
  <c r="AA44" i="3"/>
  <c r="E42" i="3"/>
  <c r="E34" i="3"/>
  <c r="AA33" i="3"/>
  <c r="Q65" i="3"/>
  <c r="AU43" i="3"/>
  <c r="Q93" i="3"/>
  <c r="AA47" i="3"/>
  <c r="AK39" i="3"/>
  <c r="AK31" i="3"/>
  <c r="E23" i="3"/>
  <c r="AU22" i="3"/>
  <c r="E70" i="3"/>
  <c r="E44" i="3"/>
  <c r="Q40" i="3"/>
  <c r="AU24" i="3"/>
  <c r="AU16" i="3"/>
  <c r="E9" i="3"/>
  <c r="AK45" i="3"/>
  <c r="AA35" i="3"/>
  <c r="AA26" i="3"/>
  <c r="AU13" i="3"/>
  <c r="AK14" i="3" s="1"/>
  <c r="AU10" i="3"/>
  <c r="AK11" i="3" s="1"/>
  <c r="E24" i="3"/>
  <c r="E16" i="3"/>
  <c r="E13" i="3"/>
  <c r="AA97" i="3"/>
  <c r="E74" i="3"/>
  <c r="AU66" i="3"/>
  <c r="E36" i="3"/>
  <c r="E11" i="3"/>
  <c r="AK74" i="3"/>
  <c r="E14" i="3"/>
  <c r="Q25" i="3"/>
  <c r="AU23" i="3"/>
  <c r="AA38" i="3"/>
  <c r="AU99" i="3"/>
  <c r="AA30" i="3"/>
  <c r="Q9" i="3"/>
  <c r="AU15" i="3"/>
  <c r="AU14" i="3"/>
  <c r="AA15" i="3" s="1"/>
  <c r="AK13" i="3"/>
  <c r="E61" i="3"/>
  <c r="E25" i="3"/>
  <c r="E17" i="3"/>
  <c r="AU35" i="3"/>
  <c r="AA12" i="3"/>
  <c r="AA9" i="3"/>
  <c r="AU12" i="3"/>
  <c r="AU92" i="3"/>
  <c r="AA80" i="3"/>
  <c r="Q24" i="3"/>
  <c r="Q16" i="3"/>
  <c r="E15" i="3"/>
  <c r="AX368" i="3"/>
  <c r="N6" i="4"/>
  <c r="M6" i="4"/>
  <c r="AN9" i="3" s="1"/>
  <c r="AX367" i="3"/>
  <c r="T368" i="3" s="1"/>
  <c r="T366" i="3"/>
  <c r="AX365" i="3"/>
  <c r="T364" i="3"/>
  <c r="AX363" i="3"/>
  <c r="T362" i="3"/>
  <c r="AX361" i="3"/>
  <c r="T360" i="3"/>
  <c r="AX359" i="3"/>
  <c r="AD360" i="3" s="1"/>
  <c r="T358" i="3"/>
  <c r="AX357" i="3"/>
  <c r="AX355" i="3"/>
  <c r="T356" i="3" s="1"/>
  <c r="T354" i="3"/>
  <c r="AX353" i="3"/>
  <c r="T352" i="3"/>
  <c r="AX351" i="3"/>
  <c r="O6" i="4"/>
  <c r="H365" i="3"/>
  <c r="L6" i="4"/>
  <c r="H8" i="3" s="1"/>
  <c r="AN366" i="3"/>
  <c r="AD363" i="3"/>
  <c r="AN362" i="3"/>
  <c r="H358" i="3"/>
  <c r="AD364" i="3"/>
  <c r="H357" i="3"/>
  <c r="AX356" i="3"/>
  <c r="AD368" i="3"/>
  <c r="H366" i="3"/>
  <c r="H362" i="3"/>
  <c r="AX350" i="3"/>
  <c r="T351" i="3" s="1"/>
  <c r="T349" i="3"/>
  <c r="AX348" i="3"/>
  <c r="AX366" i="3"/>
  <c r="T367" i="3" s="1"/>
  <c r="AX362" i="3"/>
  <c r="AN363" i="3" s="1"/>
  <c r="T357" i="3"/>
  <c r="H356" i="3"/>
  <c r="AD367" i="3"/>
  <c r="H363" i="3"/>
  <c r="AD358" i="3"/>
  <c r="H355" i="3"/>
  <c r="AX354" i="3"/>
  <c r="AD355" i="3" s="1"/>
  <c r="AN352" i="3"/>
  <c r="H368" i="3"/>
  <c r="H367" i="3"/>
  <c r="AN364" i="3"/>
  <c r="AD361" i="3"/>
  <c r="AN360" i="3"/>
  <c r="AN368" i="3"/>
  <c r="T353" i="3"/>
  <c r="AN346" i="3"/>
  <c r="AN342" i="3"/>
  <c r="AN354" i="3"/>
  <c r="H350" i="3"/>
  <c r="AX349" i="3"/>
  <c r="AX346" i="3"/>
  <c r="T347" i="3" s="1"/>
  <c r="T345" i="3"/>
  <c r="AX344" i="3"/>
  <c r="AD345" i="3" s="1"/>
  <c r="T343" i="3"/>
  <c r="AX342" i="3"/>
  <c r="T341" i="3"/>
  <c r="AX340" i="3"/>
  <c r="AD341" i="3" s="1"/>
  <c r="AD354" i="3"/>
  <c r="AD352" i="3"/>
  <c r="AN350" i="3"/>
  <c r="AD349" i="3"/>
  <c r="AD346" i="3"/>
  <c r="AN345" i="3"/>
  <c r="AD342" i="3"/>
  <c r="AN341" i="3"/>
  <c r="H339" i="3"/>
  <c r="H337" i="3"/>
  <c r="AD366" i="3"/>
  <c r="H361" i="3"/>
  <c r="AD351" i="3"/>
  <c r="T339" i="3"/>
  <c r="AX338" i="3"/>
  <c r="AD339" i="3" s="1"/>
  <c r="AX336" i="3"/>
  <c r="AN337" i="3" s="1"/>
  <c r="AX364" i="3"/>
  <c r="AX358" i="3"/>
  <c r="H352" i="3"/>
  <c r="T350" i="3"/>
  <c r="AD347" i="3"/>
  <c r="H345" i="3"/>
  <c r="AD362" i="3"/>
  <c r="AN356" i="3"/>
  <c r="H353" i="3"/>
  <c r="H360" i="3"/>
  <c r="AN353" i="3"/>
  <c r="H351" i="3"/>
  <c r="AD348" i="3"/>
  <c r="AN347" i="3"/>
  <c r="AX341" i="3"/>
  <c r="T342" i="3" s="1"/>
  <c r="H359" i="3"/>
  <c r="H348" i="3"/>
  <c r="AN358" i="3"/>
  <c r="H344" i="3"/>
  <c r="H343" i="3"/>
  <c r="H354" i="3"/>
  <c r="AN349" i="3"/>
  <c r="H342" i="3"/>
  <c r="AD338" i="3"/>
  <c r="AN334" i="3"/>
  <c r="AN330" i="3"/>
  <c r="AX352" i="3"/>
  <c r="AD353" i="3" s="1"/>
  <c r="AN343" i="3"/>
  <c r="H341" i="3"/>
  <c r="AD340" i="3"/>
  <c r="AX339" i="3"/>
  <c r="AN340" i="3" s="1"/>
  <c r="AX360" i="3"/>
  <c r="AD350" i="3"/>
  <c r="AD343" i="3"/>
  <c r="T340" i="3"/>
  <c r="AD330" i="3"/>
  <c r="AD337" i="3"/>
  <c r="T335" i="3"/>
  <c r="H334" i="3"/>
  <c r="AX333" i="3"/>
  <c r="H347" i="3"/>
  <c r="H338" i="3"/>
  <c r="H333" i="3"/>
  <c r="AX332" i="3"/>
  <c r="AD333" i="3" s="1"/>
  <c r="H364" i="3"/>
  <c r="AX335" i="3"/>
  <c r="AN336" i="3" s="1"/>
  <c r="AX347" i="3"/>
  <c r="H332" i="3"/>
  <c r="AX331" i="3"/>
  <c r="T329" i="3"/>
  <c r="AX328" i="3"/>
  <c r="AD329" i="3" s="1"/>
  <c r="T327" i="3"/>
  <c r="AX326" i="3"/>
  <c r="T325" i="3"/>
  <c r="AX324" i="3"/>
  <c r="H331" i="3"/>
  <c r="AX330" i="3"/>
  <c r="T363" i="3"/>
  <c r="AX343" i="3"/>
  <c r="H340" i="3"/>
  <c r="AN339" i="3"/>
  <c r="H336" i="3"/>
  <c r="AD327" i="3"/>
  <c r="AD325" i="3"/>
  <c r="AN335" i="3"/>
  <c r="H335" i="3"/>
  <c r="H324" i="3"/>
  <c r="H322" i="3"/>
  <c r="H320" i="3"/>
  <c r="H318" i="3"/>
  <c r="H316" i="3"/>
  <c r="H314" i="3"/>
  <c r="H327" i="3"/>
  <c r="AX321" i="3"/>
  <c r="AD322" i="3" s="1"/>
  <c r="T320" i="3"/>
  <c r="AX319" i="3"/>
  <c r="AX317" i="3"/>
  <c r="AN318" i="3" s="1"/>
  <c r="H346" i="3"/>
  <c r="AX337" i="3"/>
  <c r="AN338" i="3" s="1"/>
  <c r="AX345" i="3"/>
  <c r="T346" i="3" s="1"/>
  <c r="AD320" i="3"/>
  <c r="AD318" i="3"/>
  <c r="H330" i="3"/>
  <c r="AX325" i="3"/>
  <c r="T338" i="3"/>
  <c r="T328" i="3"/>
  <c r="AX327" i="3"/>
  <c r="AN328" i="3" s="1"/>
  <c r="AN320" i="3"/>
  <c r="AN316" i="3"/>
  <c r="AX334" i="3"/>
  <c r="AD335" i="3" s="1"/>
  <c r="H321" i="3"/>
  <c r="H319" i="3"/>
  <c r="H317" i="3"/>
  <c r="H315" i="3"/>
  <c r="H313" i="3"/>
  <c r="H311" i="3"/>
  <c r="H309" i="3"/>
  <c r="H307" i="3"/>
  <c r="H305" i="3"/>
  <c r="H303" i="3"/>
  <c r="H301" i="3"/>
  <c r="AN325" i="3"/>
  <c r="AX329" i="3"/>
  <c r="AX322" i="3"/>
  <c r="AN319" i="3"/>
  <c r="T317" i="3"/>
  <c r="AX316" i="3"/>
  <c r="AN317" i="3" s="1"/>
  <c r="T312" i="3"/>
  <c r="AD311" i="3"/>
  <c r="AX300" i="3"/>
  <c r="AX298" i="3"/>
  <c r="T297" i="3"/>
  <c r="AX296" i="3"/>
  <c r="AD297" i="3" s="1"/>
  <c r="AN310" i="3"/>
  <c r="AN306" i="3"/>
  <c r="AX313" i="3"/>
  <c r="AD314" i="3" s="1"/>
  <c r="AX309" i="3"/>
  <c r="T309" i="3"/>
  <c r="AX305" i="3"/>
  <c r="T305" i="3"/>
  <c r="AX301" i="3"/>
  <c r="T301" i="3"/>
  <c r="AD293" i="3"/>
  <c r="AD291" i="3"/>
  <c r="AD289" i="3"/>
  <c r="H349" i="3"/>
  <c r="AD319" i="3"/>
  <c r="H310" i="3"/>
  <c r="H306" i="3"/>
  <c r="H302" i="3"/>
  <c r="H326" i="3"/>
  <c r="AD312" i="3"/>
  <c r="AX310" i="3"/>
  <c r="AN311" i="3" s="1"/>
  <c r="AX306" i="3"/>
  <c r="AD307" i="3" s="1"/>
  <c r="AN303" i="3"/>
  <c r="AX302" i="3"/>
  <c r="T303" i="3" s="1"/>
  <c r="AN289" i="3"/>
  <c r="AN287" i="3"/>
  <c r="AN285" i="3"/>
  <c r="H323" i="3"/>
  <c r="AX320" i="3"/>
  <c r="T321" i="3" s="1"/>
  <c r="T316" i="3"/>
  <c r="T314" i="3"/>
  <c r="AN312" i="3"/>
  <c r="T330" i="3"/>
  <c r="AD317" i="3"/>
  <c r="AX311" i="3"/>
  <c r="T311" i="3"/>
  <c r="H312" i="3"/>
  <c r="AD309" i="3"/>
  <c r="T306" i="3"/>
  <c r="H292" i="3"/>
  <c r="H288" i="3"/>
  <c r="AN327" i="3"/>
  <c r="AD315" i="3"/>
  <c r="AD310" i="3"/>
  <c r="AX299" i="3"/>
  <c r="AX297" i="3"/>
  <c r="T298" i="3" s="1"/>
  <c r="T291" i="3"/>
  <c r="AX323" i="3"/>
  <c r="AN324" i="3" s="1"/>
  <c r="AD321" i="3"/>
  <c r="T319" i="3"/>
  <c r="AX304" i="3"/>
  <c r="AD305" i="3" s="1"/>
  <c r="AN301" i="3"/>
  <c r="AD300" i="3"/>
  <c r="AD298" i="3"/>
  <c r="AX295" i="3"/>
  <c r="AX292" i="3"/>
  <c r="AN293" i="3" s="1"/>
  <c r="T292" i="3"/>
  <c r="T310" i="3"/>
  <c r="H300" i="3"/>
  <c r="H298" i="3"/>
  <c r="H293" i="3"/>
  <c r="H289" i="3"/>
  <c r="H285" i="3"/>
  <c r="H283" i="3"/>
  <c r="AX282" i="3"/>
  <c r="AD283" i="3" s="1"/>
  <c r="AX303" i="3"/>
  <c r="H296" i="3"/>
  <c r="AN294" i="3"/>
  <c r="AX293" i="3"/>
  <c r="AD294" i="3" s="1"/>
  <c r="AX289" i="3"/>
  <c r="AN290" i="3" s="1"/>
  <c r="AN286" i="3"/>
  <c r="AX285" i="3"/>
  <c r="AX318" i="3"/>
  <c r="AN313" i="3"/>
  <c r="AX308" i="3"/>
  <c r="AN305" i="3"/>
  <c r="AD301" i="3"/>
  <c r="H299" i="3"/>
  <c r="H297" i="3"/>
  <c r="H294" i="3"/>
  <c r="H290" i="3"/>
  <c r="AX315" i="3"/>
  <c r="AD316" i="3" s="1"/>
  <c r="T289" i="3"/>
  <c r="H325" i="3"/>
  <c r="AN315" i="3"/>
  <c r="AX314" i="3"/>
  <c r="T315" i="3" s="1"/>
  <c r="AX312" i="3"/>
  <c r="AD313" i="3" s="1"/>
  <c r="AN309" i="3"/>
  <c r="AD306" i="3"/>
  <c r="H329" i="3"/>
  <c r="H295" i="3"/>
  <c r="AX291" i="3"/>
  <c r="AD292" i="3" s="1"/>
  <c r="T287" i="3"/>
  <c r="AD279" i="3"/>
  <c r="T278" i="3"/>
  <c r="AX277" i="3"/>
  <c r="AN278" i="3" s="1"/>
  <c r="T276" i="3"/>
  <c r="AX275" i="3"/>
  <c r="AX273" i="3"/>
  <c r="T274" i="3" s="1"/>
  <c r="AX271" i="3"/>
  <c r="T272" i="3" s="1"/>
  <c r="AX269" i="3"/>
  <c r="T270" i="3" s="1"/>
  <c r="AX267" i="3"/>
  <c r="T268" i="3" s="1"/>
  <c r="T266" i="3"/>
  <c r="AX265" i="3"/>
  <c r="AN266" i="3" s="1"/>
  <c r="T264" i="3"/>
  <c r="AX263" i="3"/>
  <c r="AD264" i="3" s="1"/>
  <c r="T262" i="3"/>
  <c r="AX261" i="3"/>
  <c r="AX259" i="3"/>
  <c r="T260" i="3" s="1"/>
  <c r="AX257" i="3"/>
  <c r="AD258" i="3" s="1"/>
  <c r="T294" i="3"/>
  <c r="AN283" i="3"/>
  <c r="H328" i="3"/>
  <c r="T300" i="3"/>
  <c r="H291" i="3"/>
  <c r="AX288" i="3"/>
  <c r="AD276" i="3"/>
  <c r="AD270" i="3"/>
  <c r="AD268" i="3"/>
  <c r="AD266" i="3"/>
  <c r="AD262" i="3"/>
  <c r="AN298" i="3"/>
  <c r="AX294" i="3"/>
  <c r="AX286" i="3"/>
  <c r="AD287" i="3" s="1"/>
  <c r="AD286" i="3"/>
  <c r="H286" i="3"/>
  <c r="AX284" i="3"/>
  <c r="AD285" i="3" s="1"/>
  <c r="AD284" i="3"/>
  <c r="T283" i="3"/>
  <c r="H281" i="3"/>
  <c r="AX280" i="3"/>
  <c r="AN276" i="3"/>
  <c r="AN270" i="3"/>
  <c r="AN268" i="3"/>
  <c r="AN262" i="3"/>
  <c r="AX281" i="3"/>
  <c r="H280" i="3"/>
  <c r="AX279" i="3"/>
  <c r="H277" i="3"/>
  <c r="H275" i="3"/>
  <c r="H273" i="3"/>
  <c r="H271" i="3"/>
  <c r="H269" i="3"/>
  <c r="H267" i="3"/>
  <c r="H265" i="3"/>
  <c r="H263" i="3"/>
  <c r="AX290" i="3"/>
  <c r="AN291" i="3" s="1"/>
  <c r="AX283" i="3"/>
  <c r="T284" i="3" s="1"/>
  <c r="H282" i="3"/>
  <c r="T277" i="3"/>
  <c r="AX276" i="3"/>
  <c r="AN277" i="3" s="1"/>
  <c r="AX274" i="3"/>
  <c r="T275" i="3" s="1"/>
  <c r="T273" i="3"/>
  <c r="AX272" i="3"/>
  <c r="AX270" i="3"/>
  <c r="T271" i="3" s="1"/>
  <c r="AX268" i="3"/>
  <c r="T269" i="3" s="1"/>
  <c r="AX266" i="3"/>
  <c r="T265" i="3"/>
  <c r="AX264" i="3"/>
  <c r="T263" i="3"/>
  <c r="AX262" i="3"/>
  <c r="AN263" i="3" s="1"/>
  <c r="AX260" i="3"/>
  <c r="AD261" i="3" s="1"/>
  <c r="T259" i="3"/>
  <c r="AX258" i="3"/>
  <c r="AD259" i="3" s="1"/>
  <c r="AX256" i="3"/>
  <c r="T257" i="3" s="1"/>
  <c r="H308" i="3"/>
  <c r="H304" i="3"/>
  <c r="AX287" i="3"/>
  <c r="AD288" i="3" s="1"/>
  <c r="H287" i="3"/>
  <c r="H279" i="3"/>
  <c r="AX278" i="3"/>
  <c r="AN279" i="3" s="1"/>
  <c r="AN300" i="3"/>
  <c r="T286" i="3"/>
  <c r="T285" i="3"/>
  <c r="AN284" i="3"/>
  <c r="H278" i="3"/>
  <c r="H276" i="3"/>
  <c r="H274" i="3"/>
  <c r="H272" i="3"/>
  <c r="AD263" i="3"/>
  <c r="H257" i="3"/>
  <c r="H261" i="3"/>
  <c r="H256" i="3"/>
  <c r="AX255" i="3"/>
  <c r="T256" i="3" s="1"/>
  <c r="AD248" i="3"/>
  <c r="AD246" i="3"/>
  <c r="AD240" i="3"/>
  <c r="AX307" i="3"/>
  <c r="T308" i="3" s="1"/>
  <c r="T279" i="3"/>
  <c r="AN269" i="3"/>
  <c r="H266" i="3"/>
  <c r="H262" i="3"/>
  <c r="AN261" i="3"/>
  <c r="H258" i="3"/>
  <c r="AD257" i="3"/>
  <c r="H255" i="3"/>
  <c r="H253" i="3"/>
  <c r="H251" i="3"/>
  <c r="H249" i="3"/>
  <c r="H247" i="3"/>
  <c r="H245" i="3"/>
  <c r="H243" i="3"/>
  <c r="H241" i="3"/>
  <c r="H239" i="3"/>
  <c r="H237" i="3"/>
  <c r="H235" i="3"/>
  <c r="H233" i="3"/>
  <c r="H231" i="3"/>
  <c r="H229" i="3"/>
  <c r="H284" i="3"/>
  <c r="H270" i="3"/>
  <c r="T255" i="3"/>
  <c r="AX254" i="3"/>
  <c r="T253" i="3"/>
  <c r="AX252" i="3"/>
  <c r="T251" i="3"/>
  <c r="AX250" i="3"/>
  <c r="AX248" i="3"/>
  <c r="T249" i="3" s="1"/>
  <c r="T247" i="3"/>
  <c r="AX246" i="3"/>
  <c r="AX244" i="3"/>
  <c r="T245" i="3" s="1"/>
  <c r="T243" i="3"/>
  <c r="AX242" i="3"/>
  <c r="T241" i="3"/>
  <c r="AX240" i="3"/>
  <c r="T239" i="3"/>
  <c r="AX238" i="3"/>
  <c r="AD239" i="3" s="1"/>
  <c r="AX236" i="3"/>
  <c r="T237" i="3" s="1"/>
  <c r="T235" i="3"/>
  <c r="AX234" i="3"/>
  <c r="H260" i="3"/>
  <c r="AD256" i="3"/>
  <c r="AN275" i="3"/>
  <c r="AN273" i="3"/>
  <c r="AN271" i="3"/>
  <c r="AD255" i="3"/>
  <c r="AD253" i="3"/>
  <c r="AD251" i="3"/>
  <c r="AD247" i="3"/>
  <c r="AD243" i="3"/>
  <c r="AD241" i="3"/>
  <c r="AD237" i="3"/>
  <c r="AD235" i="3"/>
  <c r="AD277" i="3"/>
  <c r="AD273" i="3"/>
  <c r="AD271" i="3"/>
  <c r="H268" i="3"/>
  <c r="H264" i="3"/>
  <c r="AN256" i="3"/>
  <c r="AN253" i="3"/>
  <c r="AN251" i="3"/>
  <c r="AN249" i="3"/>
  <c r="AN247" i="3"/>
  <c r="AX243" i="3"/>
  <c r="AX231" i="3"/>
  <c r="AN232" i="3" s="1"/>
  <c r="AD224" i="3"/>
  <c r="AD220" i="3"/>
  <c r="AD216" i="3"/>
  <c r="AD212" i="3"/>
  <c r="AN241" i="3"/>
  <c r="H259" i="3"/>
  <c r="H238" i="3"/>
  <c r="AN235" i="3"/>
  <c r="AN233" i="3"/>
  <c r="AD230" i="3"/>
  <c r="AN229" i="3"/>
  <c r="H254" i="3"/>
  <c r="H252" i="3"/>
  <c r="H250" i="3"/>
  <c r="H248" i="3"/>
  <c r="AX245" i="3"/>
  <c r="T246" i="3" s="1"/>
  <c r="AN243" i="3"/>
  <c r="H242" i="3"/>
  <c r="T240" i="3"/>
  <c r="AX239" i="3"/>
  <c r="AX232" i="3"/>
  <c r="T233" i="3" s="1"/>
  <c r="H227" i="3"/>
  <c r="H225" i="3"/>
  <c r="H223" i="3"/>
  <c r="H221" i="3"/>
  <c r="H219" i="3"/>
  <c r="AN257" i="3"/>
  <c r="AN245" i="3"/>
  <c r="AN267" i="3"/>
  <c r="H244" i="3"/>
  <c r="AD236" i="3"/>
  <c r="T232" i="3"/>
  <c r="T227" i="3"/>
  <c r="AX225" i="3"/>
  <c r="AX222" i="3"/>
  <c r="AN223" i="3" s="1"/>
  <c r="AN216" i="3"/>
  <c r="H211" i="3"/>
  <c r="AX210" i="3"/>
  <c r="AN208" i="3"/>
  <c r="AX206" i="3"/>
  <c r="T207" i="3" s="1"/>
  <c r="AX204" i="3"/>
  <c r="T205" i="3" s="1"/>
  <c r="T203" i="3"/>
  <c r="AX202" i="3"/>
  <c r="AD203" i="3" s="1"/>
  <c r="AX200" i="3"/>
  <c r="T201" i="3" s="1"/>
  <c r="AX198" i="3"/>
  <c r="AX196" i="3"/>
  <c r="AN197" i="3" s="1"/>
  <c r="AN239" i="3"/>
  <c r="AN221" i="3"/>
  <c r="T212" i="3"/>
  <c r="AN246" i="3"/>
  <c r="AX230" i="3"/>
  <c r="H226" i="3"/>
  <c r="H218" i="3"/>
  <c r="AX217" i="3"/>
  <c r="AN218" i="3" s="1"/>
  <c r="AN215" i="3"/>
  <c r="H210" i="3"/>
  <c r="AX209" i="3"/>
  <c r="AD210" i="3" s="1"/>
  <c r="AD207" i="3"/>
  <c r="AD201" i="3"/>
  <c r="AD193" i="3"/>
  <c r="AD189" i="3"/>
  <c r="AD183" i="3"/>
  <c r="AD231" i="3"/>
  <c r="H230" i="3"/>
  <c r="AX227" i="3"/>
  <c r="AX224" i="3"/>
  <c r="AD225" i="3" s="1"/>
  <c r="T224" i="3"/>
  <c r="AX219" i="3"/>
  <c r="AN220" i="3" s="1"/>
  <c r="AX241" i="3"/>
  <c r="AX235" i="3"/>
  <c r="T236" i="3" s="1"/>
  <c r="H234" i="3"/>
  <c r="AN207" i="3"/>
  <c r="AN205" i="3"/>
  <c r="AN203" i="3"/>
  <c r="AN201" i="3"/>
  <c r="AN193" i="3"/>
  <c r="H228" i="3"/>
  <c r="AD227" i="3"/>
  <c r="H220" i="3"/>
  <c r="AD219" i="3"/>
  <c r="H216" i="3"/>
  <c r="AX215" i="3"/>
  <c r="AD211" i="3"/>
  <c r="T209" i="3"/>
  <c r="H208" i="3"/>
  <c r="H206" i="3"/>
  <c r="H204" i="3"/>
  <c r="H202" i="3"/>
  <c r="H200" i="3"/>
  <c r="H198" i="3"/>
  <c r="H196" i="3"/>
  <c r="H194" i="3"/>
  <c r="H192" i="3"/>
  <c r="H190" i="3"/>
  <c r="H188" i="3"/>
  <c r="H186" i="3"/>
  <c r="H184" i="3"/>
  <c r="H182" i="3"/>
  <c r="H180" i="3"/>
  <c r="AX253" i="3"/>
  <c r="AX251" i="3"/>
  <c r="AX249" i="3"/>
  <c r="AX247" i="3"/>
  <c r="AN248" i="3" s="1"/>
  <c r="T229" i="3"/>
  <c r="AX226" i="3"/>
  <c r="AX221" i="3"/>
  <c r="AN222" i="3" s="1"/>
  <c r="AX218" i="3"/>
  <c r="H215" i="3"/>
  <c r="AX214" i="3"/>
  <c r="T215" i="3" s="1"/>
  <c r="AN212" i="3"/>
  <c r="AX207" i="3"/>
  <c r="AD208" i="3" s="1"/>
  <c r="AX205" i="3"/>
  <c r="T204" i="3"/>
  <c r="AX203" i="3"/>
  <c r="AX201" i="3"/>
  <c r="AD202" i="3" s="1"/>
  <c r="T200" i="3"/>
  <c r="AX199" i="3"/>
  <c r="AD200" i="3" s="1"/>
  <c r="T198" i="3"/>
  <c r="AX197" i="3"/>
  <c r="AN198" i="3" s="1"/>
  <c r="T196" i="3"/>
  <c r="AX195" i="3"/>
  <c r="AX193" i="3"/>
  <c r="T192" i="3"/>
  <c r="AX191" i="3"/>
  <c r="AX189" i="3"/>
  <c r="T190" i="3" s="1"/>
  <c r="AX187" i="3"/>
  <c r="T186" i="3"/>
  <c r="AX185" i="3"/>
  <c r="AD186" i="3" s="1"/>
  <c r="T184" i="3"/>
  <c r="AX183" i="3"/>
  <c r="AX181" i="3"/>
  <c r="T180" i="3"/>
  <c r="AX179" i="3"/>
  <c r="H232" i="3"/>
  <c r="AN255" i="3"/>
  <c r="AN240" i="3"/>
  <c r="AX237" i="3"/>
  <c r="AD233" i="3"/>
  <c r="AX228" i="3"/>
  <c r="AD229" i="3" s="1"/>
  <c r="T225" i="3"/>
  <c r="AX223" i="3"/>
  <c r="AN224" i="3" s="1"/>
  <c r="AX220" i="3"/>
  <c r="T221" i="3" s="1"/>
  <c r="T242" i="3"/>
  <c r="H236" i="3"/>
  <c r="AX233" i="3"/>
  <c r="AN231" i="3"/>
  <c r="AN227" i="3"/>
  <c r="AX229" i="3"/>
  <c r="T230" i="3" s="1"/>
  <c r="H213" i="3"/>
  <c r="AN196" i="3"/>
  <c r="AN192" i="3"/>
  <c r="AN190" i="3"/>
  <c r="H183" i="3"/>
  <c r="AD182" i="3"/>
  <c r="AD168" i="3"/>
  <c r="AN259" i="3"/>
  <c r="H246" i="3"/>
  <c r="H240" i="3"/>
  <c r="AN204" i="3"/>
  <c r="AX184" i="3"/>
  <c r="AN183" i="3"/>
  <c r="T231" i="3"/>
  <c r="H217" i="3"/>
  <c r="AD215" i="3"/>
  <c r="H212" i="3"/>
  <c r="H205" i="3"/>
  <c r="H201" i="3"/>
  <c r="AD198" i="3"/>
  <c r="T193" i="3"/>
  <c r="T189" i="3"/>
  <c r="AD223" i="3"/>
  <c r="H209" i="3"/>
  <c r="AN225" i="3"/>
  <c r="T216" i="3"/>
  <c r="AX186" i="3"/>
  <c r="AD187" i="3" s="1"/>
  <c r="T183" i="3"/>
  <c r="T177" i="3"/>
  <c r="AX176" i="3"/>
  <c r="AD177" i="3" s="1"/>
  <c r="T175" i="3"/>
  <c r="AX174" i="3"/>
  <c r="AN175" i="3" s="1"/>
  <c r="AX172" i="3"/>
  <c r="T173" i="3" s="1"/>
  <c r="T171" i="3"/>
  <c r="AX170" i="3"/>
  <c r="AX168" i="3"/>
  <c r="T169" i="3" s="1"/>
  <c r="AX166" i="3"/>
  <c r="AX164" i="3"/>
  <c r="H222" i="3"/>
  <c r="AX213" i="3"/>
  <c r="AN214" i="3" s="1"/>
  <c r="AD209" i="3"/>
  <c r="AD204" i="3"/>
  <c r="AX216" i="3"/>
  <c r="AX212" i="3"/>
  <c r="AD196" i="3"/>
  <c r="AX194" i="3"/>
  <c r="AN195" i="3" s="1"/>
  <c r="AX192" i="3"/>
  <c r="AD192" i="3"/>
  <c r="AX190" i="3"/>
  <c r="AD190" i="3"/>
  <c r="H187" i="3"/>
  <c r="AD175" i="3"/>
  <c r="AD173" i="3"/>
  <c r="AD171" i="3"/>
  <c r="AD169" i="3"/>
  <c r="H224" i="3"/>
  <c r="AX208" i="3"/>
  <c r="AN209" i="3" s="1"/>
  <c r="H195" i="3"/>
  <c r="H193" i="3"/>
  <c r="H191" i="3"/>
  <c r="T208" i="3"/>
  <c r="T214" i="3"/>
  <c r="H199" i="3"/>
  <c r="H181" i="3"/>
  <c r="H179" i="3"/>
  <c r="H175" i="3"/>
  <c r="AD164" i="3"/>
  <c r="AN237" i="3"/>
  <c r="H203" i="3"/>
  <c r="AX177" i="3"/>
  <c r="T178" i="3" s="1"/>
  <c r="H177" i="3"/>
  <c r="AN236" i="3"/>
  <c r="H214" i="3"/>
  <c r="H189" i="3"/>
  <c r="H185" i="3"/>
  <c r="AD180" i="3"/>
  <c r="AN176" i="3"/>
  <c r="T176" i="3"/>
  <c r="AX173" i="3"/>
  <c r="AN172" i="3"/>
  <c r="T166" i="3"/>
  <c r="AN202" i="3"/>
  <c r="H197" i="3"/>
  <c r="AN169" i="3"/>
  <c r="H169" i="3"/>
  <c r="H167" i="3"/>
  <c r="AN162" i="3"/>
  <c r="AX211" i="3"/>
  <c r="AN186" i="3"/>
  <c r="AD184" i="3"/>
  <c r="H174" i="3"/>
  <c r="AX163" i="3"/>
  <c r="AN164" i="3" s="1"/>
  <c r="H163" i="3"/>
  <c r="H161" i="3"/>
  <c r="H159" i="3"/>
  <c r="H157" i="3"/>
  <c r="H155" i="3"/>
  <c r="H153" i="3"/>
  <c r="H151" i="3"/>
  <c r="H149" i="3"/>
  <c r="H147" i="3"/>
  <c r="H145" i="3"/>
  <c r="H143" i="3"/>
  <c r="AD221" i="3"/>
  <c r="H176" i="3"/>
  <c r="T174" i="3"/>
  <c r="AX169" i="3"/>
  <c r="AN168" i="3"/>
  <c r="H173" i="3"/>
  <c r="H165" i="3"/>
  <c r="AN180" i="3"/>
  <c r="H168" i="3"/>
  <c r="AD156" i="3"/>
  <c r="AN154" i="3"/>
  <c r="H154" i="3"/>
  <c r="H146" i="3"/>
  <c r="H140" i="3"/>
  <c r="H136" i="3"/>
  <c r="AD134" i="3"/>
  <c r="H132" i="3"/>
  <c r="H128" i="3"/>
  <c r="H124" i="3"/>
  <c r="AD217" i="3"/>
  <c r="AX162" i="3"/>
  <c r="AX155" i="3"/>
  <c r="AN156" i="3" s="1"/>
  <c r="AX152" i="3"/>
  <c r="AD153" i="3" s="1"/>
  <c r="AX147" i="3"/>
  <c r="AD148" i="3" s="1"/>
  <c r="AX144" i="3"/>
  <c r="T144" i="3"/>
  <c r="AN141" i="3"/>
  <c r="AX140" i="3"/>
  <c r="T141" i="3" s="1"/>
  <c r="AX136" i="3"/>
  <c r="AN133" i="3"/>
  <c r="AX132" i="3"/>
  <c r="AD133" i="3" s="1"/>
  <c r="AX128" i="3"/>
  <c r="AN129" i="3" s="1"/>
  <c r="H164" i="3"/>
  <c r="AD162" i="3"/>
  <c r="H162" i="3"/>
  <c r="H160" i="3"/>
  <c r="H158" i="3"/>
  <c r="AN151" i="3"/>
  <c r="AD150" i="3"/>
  <c r="H207" i="3"/>
  <c r="AX182" i="3"/>
  <c r="H178" i="3"/>
  <c r="H172" i="3"/>
  <c r="H156" i="3"/>
  <c r="AD155" i="3"/>
  <c r="AX167" i="3"/>
  <c r="AX154" i="3"/>
  <c r="T154" i="3"/>
  <c r="T151" i="3"/>
  <c r="AX149" i="3"/>
  <c r="AX146" i="3"/>
  <c r="T143" i="3"/>
  <c r="AN184" i="3"/>
  <c r="AX180" i="3"/>
  <c r="AN177" i="3"/>
  <c r="AX175" i="3"/>
  <c r="AD176" i="3" s="1"/>
  <c r="AX160" i="3"/>
  <c r="AX158" i="3"/>
  <c r="T159" i="3" s="1"/>
  <c r="AD232" i="3"/>
  <c r="T172" i="3"/>
  <c r="H166" i="3"/>
  <c r="AX161" i="3"/>
  <c r="AX159" i="3"/>
  <c r="T160" i="3" s="1"/>
  <c r="AN155" i="3"/>
  <c r="AD141" i="3"/>
  <c r="H141" i="3"/>
  <c r="H127" i="3"/>
  <c r="AD122" i="3"/>
  <c r="AX165" i="3"/>
  <c r="AD166" i="3" s="1"/>
  <c r="AN161" i="3"/>
  <c r="AN159" i="3"/>
  <c r="H152" i="3"/>
  <c r="AX148" i="3"/>
  <c r="T149" i="3" s="1"/>
  <c r="H148" i="3"/>
  <c r="T147" i="3"/>
  <c r="AN139" i="3"/>
  <c r="T129" i="3"/>
  <c r="AN128" i="3"/>
  <c r="T125" i="3"/>
  <c r="AX120" i="3"/>
  <c r="AD121" i="3" s="1"/>
  <c r="H120" i="3"/>
  <c r="AX119" i="3"/>
  <c r="T120" i="3" s="1"/>
  <c r="AX188" i="3"/>
  <c r="AN189" i="3" s="1"/>
  <c r="AX157" i="3"/>
  <c r="AD158" i="3" s="1"/>
  <c r="AN147" i="3"/>
  <c r="AD144" i="3"/>
  <c r="T139" i="3"/>
  <c r="AX137" i="3"/>
  <c r="AX123" i="3"/>
  <c r="H121" i="3"/>
  <c r="H119" i="3"/>
  <c r="AX118" i="3"/>
  <c r="AN117" i="3"/>
  <c r="AN115" i="3"/>
  <c r="AN107" i="3"/>
  <c r="AN105" i="3"/>
  <c r="AN99" i="3"/>
  <c r="AN95" i="3"/>
  <c r="AN93" i="3"/>
  <c r="AX171" i="3"/>
  <c r="AD172" i="3" s="1"/>
  <c r="AN157" i="3"/>
  <c r="AD151" i="3"/>
  <c r="H150" i="3"/>
  <c r="H144" i="3"/>
  <c r="AD142" i="3"/>
  <c r="H142" i="3"/>
  <c r="H137" i="3"/>
  <c r="AD132" i="3"/>
  <c r="AX131" i="3"/>
  <c r="T132" i="3" s="1"/>
  <c r="AX130" i="3"/>
  <c r="T131" i="3" s="1"/>
  <c r="T128" i="3"/>
  <c r="AX125" i="3"/>
  <c r="AN124" i="3"/>
  <c r="AN122" i="3"/>
  <c r="AN187" i="3"/>
  <c r="AN171" i="3"/>
  <c r="AN166" i="3"/>
  <c r="T162" i="3"/>
  <c r="AD154" i="3"/>
  <c r="AX142" i="3"/>
  <c r="AN143" i="3" s="1"/>
  <c r="AX138" i="3"/>
  <c r="AN135" i="3"/>
  <c r="H118" i="3"/>
  <c r="AX117" i="3"/>
  <c r="AD118" i="3" s="1"/>
  <c r="T116" i="3"/>
  <c r="AX115" i="3"/>
  <c r="AD116" i="3" s="1"/>
  <c r="T114" i="3"/>
  <c r="AX113" i="3"/>
  <c r="T112" i="3"/>
  <c r="AX111" i="3"/>
  <c r="T110" i="3"/>
  <c r="AX109" i="3"/>
  <c r="AX107" i="3"/>
  <c r="AN108" i="3" s="1"/>
  <c r="AX105" i="3"/>
  <c r="AN106" i="3" s="1"/>
  <c r="T104" i="3"/>
  <c r="AX178" i="3"/>
  <c r="H170" i="3"/>
  <c r="AX133" i="3"/>
  <c r="AX129" i="3"/>
  <c r="AD130" i="3" s="1"/>
  <c r="H126" i="3"/>
  <c r="AX121" i="3"/>
  <c r="T121" i="3"/>
  <c r="AX153" i="3"/>
  <c r="AX139" i="3"/>
  <c r="T140" i="3" s="1"/>
  <c r="H139" i="3"/>
  <c r="T137" i="3"/>
  <c r="H130" i="3"/>
  <c r="H129" i="3"/>
  <c r="AD128" i="3"/>
  <c r="H123" i="3"/>
  <c r="H171" i="3"/>
  <c r="AX156" i="3"/>
  <c r="AD157" i="3" s="1"/>
  <c r="T156" i="3"/>
  <c r="T155" i="3"/>
  <c r="AN144" i="3"/>
  <c r="AD143" i="3"/>
  <c r="AN142" i="3"/>
  <c r="H134" i="3"/>
  <c r="AN132" i="3"/>
  <c r="AN131" i="3"/>
  <c r="AX127" i="3"/>
  <c r="AX126" i="3"/>
  <c r="H125" i="3"/>
  <c r="T122" i="3"/>
  <c r="AN120" i="3"/>
  <c r="T168" i="3"/>
  <c r="T157" i="3"/>
  <c r="AN153" i="3"/>
  <c r="T164" i="3"/>
  <c r="AN150" i="3"/>
  <c r="T150" i="3"/>
  <c r="AX141" i="3"/>
  <c r="T142" i="3" s="1"/>
  <c r="AX135" i="3"/>
  <c r="AD136" i="3" s="1"/>
  <c r="H135" i="3"/>
  <c r="T161" i="3"/>
  <c r="AN148" i="3"/>
  <c r="AN125" i="3"/>
  <c r="AX114" i="3"/>
  <c r="AX106" i="3"/>
  <c r="H96" i="3"/>
  <c r="AX95" i="3"/>
  <c r="T96" i="3" s="1"/>
  <c r="AX88" i="3"/>
  <c r="AX86" i="3"/>
  <c r="T87" i="3" s="1"/>
  <c r="AX84" i="3"/>
  <c r="T85" i="3" s="1"/>
  <c r="AX82" i="3"/>
  <c r="T83" i="3" s="1"/>
  <c r="AX80" i="3"/>
  <c r="AD81" i="3" s="1"/>
  <c r="AX78" i="3"/>
  <c r="T77" i="3"/>
  <c r="AX76" i="3"/>
  <c r="AN77" i="3" s="1"/>
  <c r="T75" i="3"/>
  <c r="AX74" i="3"/>
  <c r="AX72" i="3"/>
  <c r="AX70" i="3"/>
  <c r="T71" i="3" s="1"/>
  <c r="AN110" i="3"/>
  <c r="H110" i="3"/>
  <c r="AD99" i="3"/>
  <c r="AD91" i="3"/>
  <c r="T89" i="3"/>
  <c r="AX150" i="3"/>
  <c r="T148" i="3"/>
  <c r="AN138" i="3"/>
  <c r="H133" i="3"/>
  <c r="H131" i="3"/>
  <c r="AD125" i="3"/>
  <c r="H122" i="3"/>
  <c r="H115" i="3"/>
  <c r="AD114" i="3"/>
  <c r="H107" i="3"/>
  <c r="AD106" i="3"/>
  <c r="H103" i="3"/>
  <c r="AX102" i="3"/>
  <c r="AD103" i="3" s="1"/>
  <c r="AD98" i="3"/>
  <c r="H95" i="3"/>
  <c r="AX94" i="3"/>
  <c r="AN92" i="3"/>
  <c r="AD90" i="3"/>
  <c r="AD83" i="3"/>
  <c r="AD79" i="3"/>
  <c r="AD77" i="3"/>
  <c r="AX122" i="3"/>
  <c r="AD123" i="3" s="1"/>
  <c r="AX116" i="3"/>
  <c r="AD117" i="3" s="1"/>
  <c r="T113" i="3"/>
  <c r="AX108" i="3"/>
  <c r="AD109" i="3" s="1"/>
  <c r="T105" i="3"/>
  <c r="AX103" i="3"/>
  <c r="H102" i="3"/>
  <c r="AX101" i="3"/>
  <c r="AD102" i="3" s="1"/>
  <c r="H94" i="3"/>
  <c r="AX93" i="3"/>
  <c r="T94" i="3" s="1"/>
  <c r="T153" i="3"/>
  <c r="AD120" i="3"/>
  <c r="H112" i="3"/>
  <c r="AN104" i="3"/>
  <c r="H104" i="3"/>
  <c r="T95" i="3"/>
  <c r="AN83" i="3"/>
  <c r="AN75" i="3"/>
  <c r="AN73" i="3"/>
  <c r="AN69" i="3"/>
  <c r="AN63" i="3"/>
  <c r="AD159" i="3"/>
  <c r="AX145" i="3"/>
  <c r="AN146" i="3" s="1"/>
  <c r="H117" i="3"/>
  <c r="H109" i="3"/>
  <c r="AD108" i="3"/>
  <c r="T102" i="3"/>
  <c r="H101" i="3"/>
  <c r="AX100" i="3"/>
  <c r="AN98" i="3"/>
  <c r="H93" i="3"/>
  <c r="AX92" i="3"/>
  <c r="AN90" i="3"/>
  <c r="H88" i="3"/>
  <c r="H86" i="3"/>
  <c r="H84" i="3"/>
  <c r="H82" i="3"/>
  <c r="H80" i="3"/>
  <c r="H78" i="3"/>
  <c r="H76" i="3"/>
  <c r="H74" i="3"/>
  <c r="H72" i="3"/>
  <c r="H70" i="3"/>
  <c r="H68" i="3"/>
  <c r="H66" i="3"/>
  <c r="H64" i="3"/>
  <c r="H62" i="3"/>
  <c r="H60" i="3"/>
  <c r="AD139" i="3"/>
  <c r="AD119" i="3"/>
  <c r="AN114" i="3"/>
  <c r="H114" i="3"/>
  <c r="H106" i="3"/>
  <c r="AD95" i="3"/>
  <c r="T93" i="3"/>
  <c r="AD178" i="3"/>
  <c r="AD149" i="3"/>
  <c r="AX143" i="3"/>
  <c r="AD113" i="3"/>
  <c r="H111" i="3"/>
  <c r="AD110" i="3"/>
  <c r="AX151" i="3"/>
  <c r="AD152" i="3" s="1"/>
  <c r="T118" i="3"/>
  <c r="T117" i="3"/>
  <c r="T136" i="3"/>
  <c r="AX134" i="3"/>
  <c r="AD135" i="3" s="1"/>
  <c r="AN116" i="3"/>
  <c r="H116" i="3"/>
  <c r="H108" i="3"/>
  <c r="AD161" i="3"/>
  <c r="AD129" i="3"/>
  <c r="T90" i="3"/>
  <c r="AX85" i="3"/>
  <c r="AD86" i="3" s="1"/>
  <c r="AN80" i="3"/>
  <c r="H63" i="3"/>
  <c r="AX59" i="3"/>
  <c r="AX112" i="3"/>
  <c r="AN113" i="3" s="1"/>
  <c r="H100" i="3"/>
  <c r="H89" i="3"/>
  <c r="H81" i="3"/>
  <c r="H77" i="3"/>
  <c r="T76" i="3"/>
  <c r="AX64" i="3"/>
  <c r="AD62" i="3"/>
  <c r="T59" i="3"/>
  <c r="AN52" i="3"/>
  <c r="AN50" i="3"/>
  <c r="AN48" i="3"/>
  <c r="AD115" i="3"/>
  <c r="AD104" i="3"/>
  <c r="AX98" i="3"/>
  <c r="AX91" i="3"/>
  <c r="AD92" i="3" s="1"/>
  <c r="AN76" i="3"/>
  <c r="AX73" i="3"/>
  <c r="AX71" i="3"/>
  <c r="T72" i="3" s="1"/>
  <c r="AX69" i="3"/>
  <c r="AD70" i="3" s="1"/>
  <c r="H57" i="3"/>
  <c r="H55" i="3"/>
  <c r="H53" i="3"/>
  <c r="H51" i="3"/>
  <c r="H49" i="3"/>
  <c r="H47" i="3"/>
  <c r="T115" i="3"/>
  <c r="H90" i="3"/>
  <c r="AX87" i="3"/>
  <c r="AD88" i="3" s="1"/>
  <c r="T82" i="3"/>
  <c r="AX81" i="3"/>
  <c r="AD82" i="3" s="1"/>
  <c r="T78" i="3"/>
  <c r="AX77" i="3"/>
  <c r="AX75" i="3"/>
  <c r="AD76" i="3" s="1"/>
  <c r="AD74" i="3"/>
  <c r="AD72" i="3"/>
  <c r="H65" i="3"/>
  <c r="AX60" i="3"/>
  <c r="T61" i="3" s="1"/>
  <c r="AD58" i="3"/>
  <c r="T57" i="3"/>
  <c r="AX56" i="3"/>
  <c r="AX54" i="3"/>
  <c r="AN55" i="3" s="1"/>
  <c r="T53" i="3"/>
  <c r="AX52" i="3"/>
  <c r="AX50" i="3"/>
  <c r="T51" i="3" s="1"/>
  <c r="H97" i="3"/>
  <c r="AN84" i="3"/>
  <c r="AD80" i="3"/>
  <c r="AD75" i="3"/>
  <c r="AD71" i="3"/>
  <c r="AX66" i="3"/>
  <c r="AD67" i="3" s="1"/>
  <c r="T63" i="3"/>
  <c r="H61" i="3"/>
  <c r="AX99" i="3"/>
  <c r="T100" i="3" s="1"/>
  <c r="T92" i="3"/>
  <c r="AX63" i="3"/>
  <c r="T64" i="3" s="1"/>
  <c r="AD59" i="3"/>
  <c r="AD57" i="3"/>
  <c r="AD55" i="3"/>
  <c r="AD53" i="3"/>
  <c r="AD47" i="3"/>
  <c r="AD43" i="3"/>
  <c r="AD31" i="3"/>
  <c r="T99" i="3"/>
  <c r="H98" i="3"/>
  <c r="AD93" i="3"/>
  <c r="H91" i="3"/>
  <c r="AN78" i="3"/>
  <c r="H75" i="3"/>
  <c r="H73" i="3"/>
  <c r="H71" i="3"/>
  <c r="AD69" i="3"/>
  <c r="H67" i="3"/>
  <c r="AX61" i="3"/>
  <c r="AN62" i="3" s="1"/>
  <c r="AN58" i="3"/>
  <c r="AD107" i="3"/>
  <c r="H105" i="3"/>
  <c r="AX89" i="3"/>
  <c r="AX65" i="3"/>
  <c r="AD66" i="3" s="1"/>
  <c r="AN64" i="3"/>
  <c r="AN57" i="3"/>
  <c r="H56" i="3"/>
  <c r="H54" i="3"/>
  <c r="H52" i="3"/>
  <c r="H50" i="3"/>
  <c r="AD147" i="3"/>
  <c r="H138" i="3"/>
  <c r="AX110" i="3"/>
  <c r="T107" i="3"/>
  <c r="H99" i="3"/>
  <c r="AX96" i="3"/>
  <c r="AN97" i="3" s="1"/>
  <c r="H92" i="3"/>
  <c r="AX83" i="3"/>
  <c r="AX79" i="3"/>
  <c r="T80" i="3" s="1"/>
  <c r="AN74" i="3"/>
  <c r="AN72" i="3"/>
  <c r="AN70" i="3"/>
  <c r="H69" i="3"/>
  <c r="AD78" i="3"/>
  <c r="T52" i="3"/>
  <c r="T50" i="3"/>
  <c r="H48" i="3"/>
  <c r="AX42" i="3"/>
  <c r="AX39" i="3"/>
  <c r="T36" i="3"/>
  <c r="AX34" i="3"/>
  <c r="T35" i="3" s="1"/>
  <c r="AX31" i="3"/>
  <c r="AN32" i="3" s="1"/>
  <c r="H28" i="3"/>
  <c r="AX27" i="3"/>
  <c r="H20" i="3"/>
  <c r="AX19" i="3"/>
  <c r="AN17" i="3"/>
  <c r="AN102" i="3"/>
  <c r="T62" i="3"/>
  <c r="H59" i="3"/>
  <c r="AN43" i="3"/>
  <c r="AN38" i="3"/>
  <c r="AD48" i="3"/>
  <c r="H43" i="3"/>
  <c r="H40" i="3"/>
  <c r="H35" i="3"/>
  <c r="H32" i="3"/>
  <c r="H27" i="3"/>
  <c r="AX26" i="3"/>
  <c r="AN27" i="3" s="1"/>
  <c r="AN24" i="3"/>
  <c r="T20" i="3"/>
  <c r="H19" i="3"/>
  <c r="AX18" i="3"/>
  <c r="AD14" i="3"/>
  <c r="H12" i="3"/>
  <c r="AX48" i="3"/>
  <c r="AX44" i="3"/>
  <c r="AN45" i="3" s="1"/>
  <c r="AX41" i="3"/>
  <c r="AD42" i="3" s="1"/>
  <c r="T38" i="3"/>
  <c r="AX36" i="3"/>
  <c r="AD37" i="3" s="1"/>
  <c r="AX33" i="3"/>
  <c r="T34" i="3" s="1"/>
  <c r="T30" i="3"/>
  <c r="AX28" i="3"/>
  <c r="AD29" i="3" s="1"/>
  <c r="H26" i="3"/>
  <c r="AX25" i="3"/>
  <c r="AD21" i="3"/>
  <c r="H18" i="3"/>
  <c r="AX17" i="3"/>
  <c r="AN15" i="3"/>
  <c r="AN96" i="3"/>
  <c r="AN59" i="3"/>
  <c r="AX58" i="3"/>
  <c r="AN40" i="3"/>
  <c r="AN37" i="3"/>
  <c r="AN29" i="3"/>
  <c r="T19" i="3"/>
  <c r="H85" i="3"/>
  <c r="H83" i="3"/>
  <c r="T67" i="3"/>
  <c r="AX62" i="3"/>
  <c r="H45" i="3"/>
  <c r="H42" i="3"/>
  <c r="H37" i="3"/>
  <c r="AD36" i="3"/>
  <c r="H34" i="3"/>
  <c r="H29" i="3"/>
  <c r="T26" i="3"/>
  <c r="H25" i="3"/>
  <c r="AX24" i="3"/>
  <c r="AN25" i="3" s="1"/>
  <c r="AD20" i="3"/>
  <c r="T18" i="3"/>
  <c r="H17" i="3"/>
  <c r="AX16" i="3"/>
  <c r="AD17" i="3" s="1"/>
  <c r="AN14" i="3"/>
  <c r="AD12" i="3"/>
  <c r="AD10" i="3"/>
  <c r="AX124" i="3"/>
  <c r="AX104" i="3"/>
  <c r="AD105" i="3" s="1"/>
  <c r="H87" i="3"/>
  <c r="H58" i="3"/>
  <c r="AX43" i="3"/>
  <c r="T44" i="3" s="1"/>
  <c r="T43" i="3"/>
  <c r="T40" i="3"/>
  <c r="AX38" i="3"/>
  <c r="AD39" i="3" s="1"/>
  <c r="AX35" i="3"/>
  <c r="AN36" i="3" s="1"/>
  <c r="T32" i="3"/>
  <c r="AX30" i="3"/>
  <c r="T31" i="3" s="1"/>
  <c r="H24" i="3"/>
  <c r="AX23" i="3"/>
  <c r="AD19" i="3"/>
  <c r="H16" i="3"/>
  <c r="AX15" i="3"/>
  <c r="AD16" i="3" s="1"/>
  <c r="AN13" i="3"/>
  <c r="AD84" i="3"/>
  <c r="H79" i="3"/>
  <c r="AD63" i="3"/>
  <c r="AX55" i="3"/>
  <c r="AX53" i="3"/>
  <c r="AN54" i="3" s="1"/>
  <c r="AX51" i="3"/>
  <c r="AX49" i="3"/>
  <c r="AX47" i="3"/>
  <c r="T48" i="3" s="1"/>
  <c r="AX46" i="3"/>
  <c r="AN47" i="3" s="1"/>
  <c r="H44" i="3"/>
  <c r="H39" i="3"/>
  <c r="AD38" i="3"/>
  <c r="H36" i="3"/>
  <c r="H31" i="3"/>
  <c r="AD26" i="3"/>
  <c r="T74" i="3"/>
  <c r="T70" i="3"/>
  <c r="AX45" i="3"/>
  <c r="T46" i="3" s="1"/>
  <c r="T45" i="3"/>
  <c r="H113" i="3"/>
  <c r="AX97" i="3"/>
  <c r="T98" i="3" s="1"/>
  <c r="AX90" i="3"/>
  <c r="T84" i="3"/>
  <c r="AX67" i="3"/>
  <c r="T68" i="3" s="1"/>
  <c r="AX57" i="3"/>
  <c r="T58" i="3" s="1"/>
  <c r="AD54" i="3"/>
  <c r="AD52" i="3"/>
  <c r="AD50" i="3"/>
  <c r="AN44" i="3"/>
  <c r="AN41" i="3"/>
  <c r="AN28" i="3"/>
  <c r="T23" i="3"/>
  <c r="AX37" i="3"/>
  <c r="H13" i="3"/>
  <c r="H11" i="3"/>
  <c r="H33" i="3"/>
  <c r="AD15" i="3"/>
  <c r="AN12" i="3"/>
  <c r="T9" i="3"/>
  <c r="AX68" i="3"/>
  <c r="T69" i="3" s="1"/>
  <c r="AN31" i="3"/>
  <c r="AX21" i="3"/>
  <c r="AN22" i="3" s="1"/>
  <c r="AN19" i="3"/>
  <c r="H14" i="3"/>
  <c r="H23" i="3"/>
  <c r="AN10" i="3"/>
  <c r="AD9" i="3"/>
  <c r="AX32" i="3"/>
  <c r="T33" i="3" s="1"/>
  <c r="T29" i="3"/>
  <c r="H21" i="3"/>
  <c r="T15" i="3"/>
  <c r="T37" i="3"/>
  <c r="H10" i="3"/>
  <c r="AX20" i="3"/>
  <c r="AN53" i="3"/>
  <c r="H41" i="3"/>
  <c r="T17" i="3"/>
  <c r="AX14" i="3"/>
  <c r="AX9" i="3"/>
  <c r="T10" i="3" s="1"/>
  <c r="AN39" i="3"/>
  <c r="AX40" i="3"/>
  <c r="T41" i="3" s="1"/>
  <c r="AD32" i="3"/>
  <c r="H30" i="3"/>
  <c r="AN18" i="3"/>
  <c r="AN34" i="3"/>
  <c r="AX12" i="3"/>
  <c r="T13" i="3" s="1"/>
  <c r="AX29" i="3"/>
  <c r="AD30" i="3" s="1"/>
  <c r="AX22" i="3"/>
  <c r="AD23" i="3" s="1"/>
  <c r="AN20" i="3"/>
  <c r="AD18" i="3"/>
  <c r="T16" i="3"/>
  <c r="H15" i="3"/>
  <c r="AD11" i="3"/>
  <c r="H9" i="3"/>
  <c r="H22" i="3"/>
  <c r="AX11" i="3"/>
  <c r="T12" i="3" s="1"/>
  <c r="AN51" i="3"/>
  <c r="H46" i="3"/>
  <c r="AD40" i="3"/>
  <c r="H38" i="3"/>
  <c r="AN26" i="3"/>
  <c r="AX13" i="3"/>
  <c r="T14" i="3" s="1"/>
  <c r="AX10" i="3"/>
  <c r="T11" i="3" s="1"/>
  <c r="AN42" i="3"/>
  <c r="AD13" i="3"/>
  <c r="N9" i="4"/>
  <c r="BA367" i="3"/>
  <c r="AQ368" i="3"/>
  <c r="AQ366" i="3"/>
  <c r="AQ362" i="3"/>
  <c r="BA365" i="3"/>
  <c r="AG366" i="3" s="1"/>
  <c r="K366" i="3"/>
  <c r="K362" i="3"/>
  <c r="BA368" i="3"/>
  <c r="BA366" i="3"/>
  <c r="AG367" i="3" s="1"/>
  <c r="BA362" i="3"/>
  <c r="AG363" i="3" s="1"/>
  <c r="AG360" i="3"/>
  <c r="K356" i="3"/>
  <c r="BA355" i="3"/>
  <c r="AQ356" i="3" s="1"/>
  <c r="K363" i="3"/>
  <c r="K367" i="3"/>
  <c r="W366" i="3"/>
  <c r="W362" i="3"/>
  <c r="W356" i="3"/>
  <c r="AQ359" i="3"/>
  <c r="W355" i="3"/>
  <c r="K368" i="3"/>
  <c r="BA363" i="3"/>
  <c r="W364" i="3" s="1"/>
  <c r="AQ358" i="3"/>
  <c r="K353" i="3"/>
  <c r="BA352" i="3"/>
  <c r="AQ353" i="3" s="1"/>
  <c r="K364" i="3"/>
  <c r="AG356" i="3"/>
  <c r="M9" i="4"/>
  <c r="W9" i="3" s="1"/>
  <c r="K355" i="3"/>
  <c r="W351" i="3"/>
  <c r="K365" i="3"/>
  <c r="BA358" i="3"/>
  <c r="AG359" i="3" s="1"/>
  <c r="BA364" i="3"/>
  <c r="AQ365" i="3" s="1"/>
  <c r="BA361" i="3"/>
  <c r="W360" i="3"/>
  <c r="BA356" i="3"/>
  <c r="AG357" i="3" s="1"/>
  <c r="K352" i="3"/>
  <c r="BA348" i="3"/>
  <c r="K345" i="3"/>
  <c r="AG343" i="3"/>
  <c r="K341" i="3"/>
  <c r="AQ361" i="3"/>
  <c r="BA354" i="3"/>
  <c r="AG353" i="3"/>
  <c r="AQ346" i="3"/>
  <c r="BA345" i="3"/>
  <c r="AG346" i="3" s="1"/>
  <c r="BA341" i="3"/>
  <c r="AQ342" i="3" s="1"/>
  <c r="AG362" i="3"/>
  <c r="BA360" i="3"/>
  <c r="AG361" i="3" s="1"/>
  <c r="K360" i="3"/>
  <c r="K358" i="3"/>
  <c r="BA353" i="3"/>
  <c r="W354" i="3" s="1"/>
  <c r="BA350" i="3"/>
  <c r="AQ349" i="3"/>
  <c r="K349" i="3"/>
  <c r="K346" i="3"/>
  <c r="AQ351" i="3"/>
  <c r="AG348" i="3"/>
  <c r="W345" i="3"/>
  <c r="BA357" i="3"/>
  <c r="W358" i="3" s="1"/>
  <c r="AG352" i="3"/>
  <c r="K343" i="3"/>
  <c r="K342" i="3"/>
  <c r="K354" i="3"/>
  <c r="AG351" i="3"/>
  <c r="BA344" i="3"/>
  <c r="AQ343" i="3"/>
  <c r="W361" i="3"/>
  <c r="BA359" i="3"/>
  <c r="AQ360" i="3" s="1"/>
  <c r="AQ355" i="3"/>
  <c r="W352" i="3"/>
  <c r="BA351" i="3"/>
  <c r="AQ352" i="3" s="1"/>
  <c r="K350" i="3"/>
  <c r="K337" i="3"/>
  <c r="K361" i="3"/>
  <c r="AG355" i="3"/>
  <c r="AQ354" i="3"/>
  <c r="K347" i="3"/>
  <c r="AG345" i="3"/>
  <c r="K340" i="3"/>
  <c r="BA337" i="3"/>
  <c r="AQ338" i="3" s="1"/>
  <c r="W353" i="3"/>
  <c r="W348" i="3"/>
  <c r="BA347" i="3"/>
  <c r="W343" i="3"/>
  <c r="W342" i="3"/>
  <c r="AQ341" i="3"/>
  <c r="O9" i="4"/>
  <c r="K348" i="3"/>
  <c r="BA339" i="3"/>
  <c r="BA336" i="3"/>
  <c r="AQ337" i="3" s="1"/>
  <c r="AG336" i="3"/>
  <c r="BA335" i="3"/>
  <c r="K333" i="3"/>
  <c r="BA332" i="3"/>
  <c r="AQ333" i="3" s="1"/>
  <c r="AQ330" i="3"/>
  <c r="K329" i="3"/>
  <c r="K327" i="3"/>
  <c r="K325" i="3"/>
  <c r="K359" i="3"/>
  <c r="AQ350" i="3"/>
  <c r="AQ345" i="3"/>
  <c r="K344" i="3"/>
  <c r="K332" i="3"/>
  <c r="BA331" i="3"/>
  <c r="W332" i="3" s="1"/>
  <c r="W329" i="3"/>
  <c r="BA328" i="3"/>
  <c r="AQ329" i="3" s="1"/>
  <c r="W327" i="3"/>
  <c r="BA326" i="3"/>
  <c r="AQ348" i="3"/>
  <c r="W333" i="3"/>
  <c r="BA343" i="3"/>
  <c r="AG344" i="3" s="1"/>
  <c r="K336" i="3"/>
  <c r="L9" i="4"/>
  <c r="K8" i="3" s="1"/>
  <c r="AG349" i="3"/>
  <c r="W338" i="3"/>
  <c r="AQ327" i="3"/>
  <c r="K351" i="3"/>
  <c r="W337" i="3"/>
  <c r="AQ336" i="3"/>
  <c r="K330" i="3"/>
  <c r="K328" i="3"/>
  <c r="K326" i="3"/>
  <c r="W336" i="3"/>
  <c r="AG316" i="3"/>
  <c r="AG314" i="3"/>
  <c r="W341" i="3"/>
  <c r="AG334" i="3"/>
  <c r="K331" i="3"/>
  <c r="AG327" i="3"/>
  <c r="BA325" i="3"/>
  <c r="W326" i="3" s="1"/>
  <c r="BA342" i="3"/>
  <c r="BA327" i="3"/>
  <c r="AG328" i="3" s="1"/>
  <c r="BA324" i="3"/>
  <c r="AG342" i="3"/>
  <c r="AG338" i="3"/>
  <c r="AG325" i="3"/>
  <c r="K321" i="3"/>
  <c r="K319" i="3"/>
  <c r="K317" i="3"/>
  <c r="BA334" i="3"/>
  <c r="W335" i="3" s="1"/>
  <c r="AG330" i="3"/>
  <c r="AQ322" i="3"/>
  <c r="W321" i="3"/>
  <c r="BA320" i="3"/>
  <c r="BA318" i="3"/>
  <c r="W317" i="3"/>
  <c r="BA316" i="3"/>
  <c r="BA314" i="3"/>
  <c r="W315" i="3" s="1"/>
  <c r="W313" i="3"/>
  <c r="BA312" i="3"/>
  <c r="AG313" i="3" s="1"/>
  <c r="BA310" i="3"/>
  <c r="W311" i="3" s="1"/>
  <c r="W309" i="3"/>
  <c r="BA308" i="3"/>
  <c r="W307" i="3"/>
  <c r="BA306" i="3"/>
  <c r="AG307" i="3" s="1"/>
  <c r="W305" i="3"/>
  <c r="BA304" i="3"/>
  <c r="BA302" i="3"/>
  <c r="AG303" i="3" s="1"/>
  <c r="W301" i="3"/>
  <c r="W359" i="3"/>
  <c r="BA349" i="3"/>
  <c r="BA333" i="3"/>
  <c r="W334" i="3" s="1"/>
  <c r="W349" i="3"/>
  <c r="K339" i="3"/>
  <c r="AQ328" i="3"/>
  <c r="AG326" i="3"/>
  <c r="AG321" i="3"/>
  <c r="AG317" i="3"/>
  <c r="AG315" i="3"/>
  <c r="AG311" i="3"/>
  <c r="AG309" i="3"/>
  <c r="AG305" i="3"/>
  <c r="AG301" i="3"/>
  <c r="BA340" i="3"/>
  <c r="AG341" i="3" s="1"/>
  <c r="BA338" i="3"/>
  <c r="BA329" i="3"/>
  <c r="W330" i="3" s="1"/>
  <c r="K338" i="3"/>
  <c r="AQ335" i="3"/>
  <c r="BA322" i="3"/>
  <c r="W323" i="3" s="1"/>
  <c r="K324" i="3"/>
  <c r="W322" i="3"/>
  <c r="K316" i="3"/>
  <c r="K334" i="3"/>
  <c r="AQ321" i="3"/>
  <c r="K320" i="3"/>
  <c r="K315" i="3"/>
  <c r="K310" i="3"/>
  <c r="K306" i="3"/>
  <c r="K302" i="3"/>
  <c r="BA330" i="3"/>
  <c r="AG331" i="3" s="1"/>
  <c r="AG329" i="3"/>
  <c r="AQ317" i="3"/>
  <c r="K314" i="3"/>
  <c r="AQ311" i="3"/>
  <c r="AG308" i="3"/>
  <c r="AQ307" i="3"/>
  <c r="AG304" i="3"/>
  <c r="AQ303" i="3"/>
  <c r="K318" i="3"/>
  <c r="AQ315" i="3"/>
  <c r="K300" i="3"/>
  <c r="K298" i="3"/>
  <c r="K296" i="3"/>
  <c r="K294" i="3"/>
  <c r="K292" i="3"/>
  <c r="K290" i="3"/>
  <c r="K288" i="3"/>
  <c r="K286" i="3"/>
  <c r="K284" i="3"/>
  <c r="K335" i="3"/>
  <c r="BA323" i="3"/>
  <c r="W324" i="3" s="1"/>
  <c r="K322" i="3"/>
  <c r="BA299" i="3"/>
  <c r="AQ300" i="3" s="1"/>
  <c r="W298" i="3"/>
  <c r="BA297" i="3"/>
  <c r="W296" i="3"/>
  <c r="BA295" i="3"/>
  <c r="AQ296" i="3" s="1"/>
  <c r="W325" i="3"/>
  <c r="K311" i="3"/>
  <c r="K307" i="3"/>
  <c r="K303" i="3"/>
  <c r="BA346" i="3"/>
  <c r="W347" i="3" s="1"/>
  <c r="AQ313" i="3"/>
  <c r="K357" i="3"/>
  <c r="BA315" i="3"/>
  <c r="BA319" i="3"/>
  <c r="AG320" i="3" s="1"/>
  <c r="W316" i="3"/>
  <c r="BA305" i="3"/>
  <c r="AQ306" i="3" s="1"/>
  <c r="BA300" i="3"/>
  <c r="AQ301" i="3" s="1"/>
  <c r="BA298" i="3"/>
  <c r="AG298" i="3"/>
  <c r="BA296" i="3"/>
  <c r="AG297" i="3" s="1"/>
  <c r="BA292" i="3"/>
  <c r="AQ293" i="3" s="1"/>
  <c r="AQ289" i="3"/>
  <c r="BA288" i="3"/>
  <c r="BA321" i="3"/>
  <c r="AG322" i="3" s="1"/>
  <c r="BA317" i="3"/>
  <c r="K293" i="3"/>
  <c r="W292" i="3"/>
  <c r="BA311" i="3"/>
  <c r="BA309" i="3"/>
  <c r="W310" i="3" s="1"/>
  <c r="AQ305" i="3"/>
  <c r="K299" i="3"/>
  <c r="K297" i="3"/>
  <c r="BA293" i="3"/>
  <c r="BA289" i="3"/>
  <c r="W290" i="3" s="1"/>
  <c r="K313" i="3"/>
  <c r="W304" i="3"/>
  <c r="W293" i="3"/>
  <c r="AG292" i="3"/>
  <c r="W289" i="3"/>
  <c r="W285" i="3"/>
  <c r="AG284" i="3"/>
  <c r="W282" i="3"/>
  <c r="BA281" i="3"/>
  <c r="BA279" i="3"/>
  <c r="W280" i="3" s="1"/>
  <c r="K323" i="3"/>
  <c r="W314" i="3"/>
  <c r="BA307" i="3"/>
  <c r="AQ308" i="3" s="1"/>
  <c r="AQ304" i="3"/>
  <c r="K301" i="3"/>
  <c r="AQ309" i="3"/>
  <c r="AG306" i="3"/>
  <c r="AQ298" i="3"/>
  <c r="BA294" i="3"/>
  <c r="BA290" i="3"/>
  <c r="AQ291" i="3" s="1"/>
  <c r="AQ325" i="3"/>
  <c r="W308" i="3"/>
  <c r="AQ297" i="3"/>
  <c r="W294" i="3"/>
  <c r="K291" i="3"/>
  <c r="AQ316" i="3"/>
  <c r="AG290" i="3"/>
  <c r="BA286" i="3"/>
  <c r="W287" i="3" s="1"/>
  <c r="AG285" i="3"/>
  <c r="BA284" i="3"/>
  <c r="AQ281" i="3"/>
  <c r="AQ295" i="3"/>
  <c r="AG286" i="3"/>
  <c r="K281" i="3"/>
  <c r="BA280" i="3"/>
  <c r="AQ278" i="3"/>
  <c r="AQ274" i="3"/>
  <c r="AQ270" i="3"/>
  <c r="K277" i="3"/>
  <c r="K275" i="3"/>
  <c r="K273" i="3"/>
  <c r="K271" i="3"/>
  <c r="K269" i="3"/>
  <c r="K267" i="3"/>
  <c r="K265" i="3"/>
  <c r="K263" i="3"/>
  <c r="AG293" i="3"/>
  <c r="K285" i="3"/>
  <c r="BA283" i="3"/>
  <c r="W283" i="3"/>
  <c r="K280" i="3"/>
  <c r="BA276" i="3"/>
  <c r="W277" i="3" s="1"/>
  <c r="BA274" i="3"/>
  <c r="W275" i="3" s="1"/>
  <c r="BA272" i="3"/>
  <c r="W273" i="3" s="1"/>
  <c r="K304" i="3"/>
  <c r="W299" i="3"/>
  <c r="K289" i="3"/>
  <c r="AQ288" i="3"/>
  <c r="W288" i="3"/>
  <c r="K287" i="3"/>
  <c r="AQ282" i="3"/>
  <c r="W281" i="3"/>
  <c r="K279" i="3"/>
  <c r="BA278" i="3"/>
  <c r="AQ279" i="3" s="1"/>
  <c r="BA287" i="3"/>
  <c r="AG288" i="3" s="1"/>
  <c r="K282" i="3"/>
  <c r="AG277" i="3"/>
  <c r="AG275" i="3"/>
  <c r="AG273" i="3"/>
  <c r="AG269" i="3"/>
  <c r="AG265" i="3"/>
  <c r="K308" i="3"/>
  <c r="BA301" i="3"/>
  <c r="AQ302" i="3" s="1"/>
  <c r="AQ294" i="3"/>
  <c r="AQ292" i="3"/>
  <c r="AG291" i="3"/>
  <c r="AG289" i="3"/>
  <c r="AQ285" i="3"/>
  <c r="AQ284" i="3"/>
  <c r="AG283" i="3"/>
  <c r="W279" i="3"/>
  <c r="AG280" i="3"/>
  <c r="AQ275" i="3"/>
  <c r="AQ273" i="3"/>
  <c r="AQ263" i="3"/>
  <c r="K312" i="3"/>
  <c r="K295" i="3"/>
  <c r="AG294" i="3"/>
  <c r="W291" i="3"/>
  <c r="AQ290" i="3"/>
  <c r="W284" i="3"/>
  <c r="BA282" i="3"/>
  <c r="K309" i="3"/>
  <c r="K266" i="3"/>
  <c r="K262" i="3"/>
  <c r="AG260" i="3"/>
  <c r="K258" i="3"/>
  <c r="AQ254" i="3"/>
  <c r="AQ252" i="3"/>
  <c r="AQ246" i="3"/>
  <c r="AQ244" i="3"/>
  <c r="AQ242" i="3"/>
  <c r="AQ238" i="3"/>
  <c r="AQ236" i="3"/>
  <c r="BA285" i="3"/>
  <c r="BA267" i="3"/>
  <c r="W268" i="3" s="1"/>
  <c r="BA263" i="3"/>
  <c r="W264" i="3" s="1"/>
  <c r="BA259" i="3"/>
  <c r="K255" i="3"/>
  <c r="K253" i="3"/>
  <c r="K251" i="3"/>
  <c r="K249" i="3"/>
  <c r="K247" i="3"/>
  <c r="K245" i="3"/>
  <c r="K243" i="3"/>
  <c r="K241" i="3"/>
  <c r="K239" i="3"/>
  <c r="K237" i="3"/>
  <c r="BA277" i="3"/>
  <c r="BA275" i="3"/>
  <c r="W276" i="3" s="1"/>
  <c r="BA273" i="3"/>
  <c r="AG274" i="3" s="1"/>
  <c r="BA271" i="3"/>
  <c r="AG272" i="3" s="1"/>
  <c r="K270" i="3"/>
  <c r="BA254" i="3"/>
  <c r="BA252" i="3"/>
  <c r="BA250" i="3"/>
  <c r="AQ251" i="3" s="1"/>
  <c r="BA248" i="3"/>
  <c r="W247" i="3"/>
  <c r="BA246" i="3"/>
  <c r="AG247" i="3" s="1"/>
  <c r="BA244" i="3"/>
  <c r="W245" i="3" s="1"/>
  <c r="BA242" i="3"/>
  <c r="K260" i="3"/>
  <c r="BA313" i="3"/>
  <c r="AQ314" i="3" s="1"/>
  <c r="K283" i="3"/>
  <c r="AG278" i="3"/>
  <c r="AQ264" i="3"/>
  <c r="AQ260" i="3"/>
  <c r="AG235" i="3"/>
  <c r="AG231" i="3"/>
  <c r="W267" i="3"/>
  <c r="BA266" i="3"/>
  <c r="AG267" i="3" s="1"/>
  <c r="W263" i="3"/>
  <c r="BA262" i="3"/>
  <c r="AG263" i="3" s="1"/>
  <c r="AQ280" i="3"/>
  <c r="W278" i="3"/>
  <c r="K268" i="3"/>
  <c r="K264" i="3"/>
  <c r="BA258" i="3"/>
  <c r="W259" i="3" s="1"/>
  <c r="AQ256" i="3"/>
  <c r="AQ247" i="3"/>
  <c r="AQ245" i="3"/>
  <c r="AQ243" i="3"/>
  <c r="AQ241" i="3"/>
  <c r="AQ235" i="3"/>
  <c r="AQ231" i="3"/>
  <c r="BA265" i="3"/>
  <c r="W262" i="3"/>
  <c r="BA261" i="3"/>
  <c r="AQ262" i="3" s="1"/>
  <c r="W260" i="3"/>
  <c r="AQ255" i="3"/>
  <c r="K254" i="3"/>
  <c r="K252" i="3"/>
  <c r="K250" i="3"/>
  <c r="K248" i="3"/>
  <c r="K246" i="3"/>
  <c r="K244" i="3"/>
  <c r="K242" i="3"/>
  <c r="K240" i="3"/>
  <c r="K238" i="3"/>
  <c r="K236" i="3"/>
  <c r="K234" i="3"/>
  <c r="AQ310" i="3"/>
  <c r="K305" i="3"/>
  <c r="AG281" i="3"/>
  <c r="AG310" i="3"/>
  <c r="W297" i="3"/>
  <c r="BA291" i="3"/>
  <c r="K278" i="3"/>
  <c r="K276" i="3"/>
  <c r="K274" i="3"/>
  <c r="K272" i="3"/>
  <c r="AG264" i="3"/>
  <c r="BA260" i="3"/>
  <c r="K257" i="3"/>
  <c r="BA256" i="3"/>
  <c r="W254" i="3"/>
  <c r="BA240" i="3"/>
  <c r="W241" i="3" s="1"/>
  <c r="BA268" i="3"/>
  <c r="AQ269" i="3" s="1"/>
  <c r="BA245" i="3"/>
  <c r="W246" i="3" s="1"/>
  <c r="BA239" i="3"/>
  <c r="AQ240" i="3" s="1"/>
  <c r="K227" i="3"/>
  <c r="K225" i="3"/>
  <c r="K223" i="3"/>
  <c r="K221" i="3"/>
  <c r="K219" i="3"/>
  <c r="K217" i="3"/>
  <c r="K215" i="3"/>
  <c r="K213" i="3"/>
  <c r="K211" i="3"/>
  <c r="K209" i="3"/>
  <c r="AQ283" i="3"/>
  <c r="K259" i="3"/>
  <c r="W270" i="3"/>
  <c r="BA257" i="3"/>
  <c r="AG258" i="3" s="1"/>
  <c r="BA255" i="3"/>
  <c r="AG256" i="3" s="1"/>
  <c r="K233" i="3"/>
  <c r="K229" i="3"/>
  <c r="BA228" i="3"/>
  <c r="AG282" i="3"/>
  <c r="BA264" i="3"/>
  <c r="W265" i="3" s="1"/>
  <c r="W235" i="3"/>
  <c r="AQ230" i="3"/>
  <c r="BA229" i="3"/>
  <c r="AG225" i="3"/>
  <c r="AG223" i="3"/>
  <c r="BA269" i="3"/>
  <c r="AG270" i="3" s="1"/>
  <c r="K261" i="3"/>
  <c r="AQ287" i="3"/>
  <c r="BA238" i="3"/>
  <c r="W239" i="3" s="1"/>
  <c r="K235" i="3"/>
  <c r="BA230" i="3"/>
  <c r="K230" i="3"/>
  <c r="BA227" i="3"/>
  <c r="AQ228" i="3" s="1"/>
  <c r="BA219" i="3"/>
  <c r="AQ220" i="3" s="1"/>
  <c r="BA216" i="3"/>
  <c r="W217" i="3" s="1"/>
  <c r="BA208" i="3"/>
  <c r="BA241" i="3"/>
  <c r="BA235" i="3"/>
  <c r="AG230" i="3"/>
  <c r="AQ226" i="3"/>
  <c r="AQ218" i="3"/>
  <c r="AG212" i="3"/>
  <c r="AQ207" i="3"/>
  <c r="AQ205" i="3"/>
  <c r="AQ203" i="3"/>
  <c r="BA243" i="3"/>
  <c r="W244" i="3" s="1"/>
  <c r="W236" i="3"/>
  <c r="BA231" i="3"/>
  <c r="K228" i="3"/>
  <c r="BA224" i="3"/>
  <c r="W225" i="3" s="1"/>
  <c r="AG222" i="3"/>
  <c r="K220" i="3"/>
  <c r="K216" i="3"/>
  <c r="BA215" i="3"/>
  <c r="AG216" i="3" s="1"/>
  <c r="AQ213" i="3"/>
  <c r="K208" i="3"/>
  <c r="K206" i="3"/>
  <c r="K204" i="3"/>
  <c r="K202" i="3"/>
  <c r="K200" i="3"/>
  <c r="K198" i="3"/>
  <c r="K196" i="3"/>
  <c r="K194" i="3"/>
  <c r="K192" i="3"/>
  <c r="K190" i="3"/>
  <c r="K188" i="3"/>
  <c r="K186" i="3"/>
  <c r="K184" i="3"/>
  <c r="K182" i="3"/>
  <c r="K180" i="3"/>
  <c r="K178" i="3"/>
  <c r="AG279" i="3"/>
  <c r="W257" i="3"/>
  <c r="W252" i="3"/>
  <c r="W248" i="3"/>
  <c r="BA236" i="3"/>
  <c r="AG237" i="3" s="1"/>
  <c r="AG234" i="3"/>
  <c r="BA221" i="3"/>
  <c r="W218" i="3"/>
  <c r="BA270" i="3"/>
  <c r="AG246" i="3"/>
  <c r="AG232" i="3"/>
  <c r="K231" i="3"/>
  <c r="W229" i="3"/>
  <c r="AQ225" i="3"/>
  <c r="W208" i="3"/>
  <c r="BA253" i="3"/>
  <c r="AG254" i="3" s="1"/>
  <c r="BA251" i="3"/>
  <c r="AG252" i="3" s="1"/>
  <c r="BA249" i="3"/>
  <c r="W250" i="3" s="1"/>
  <c r="BA247" i="3"/>
  <c r="AG242" i="3"/>
  <c r="BA232" i="3"/>
  <c r="AQ233" i="3" s="1"/>
  <c r="BA226" i="3"/>
  <c r="AQ227" i="3" s="1"/>
  <c r="K222" i="3"/>
  <c r="BA218" i="3"/>
  <c r="AG219" i="3" s="1"/>
  <c r="W215" i="3"/>
  <c r="K214" i="3"/>
  <c r="BA213" i="3"/>
  <c r="AQ214" i="3" s="1"/>
  <c r="AG206" i="3"/>
  <c r="AG204" i="3"/>
  <c r="AG202" i="3"/>
  <c r="AG194" i="3"/>
  <c r="AG192" i="3"/>
  <c r="AG190" i="3"/>
  <c r="AG188" i="3"/>
  <c r="AG186" i="3"/>
  <c r="AG182" i="3"/>
  <c r="AG180" i="3"/>
  <c r="BA303" i="3"/>
  <c r="BA237" i="3"/>
  <c r="AG238" i="3" s="1"/>
  <c r="BA234" i="3"/>
  <c r="K232" i="3"/>
  <c r="W230" i="3"/>
  <c r="W228" i="3"/>
  <c r="BA223" i="3"/>
  <c r="W224" i="3" s="1"/>
  <c r="W220" i="3"/>
  <c r="BA212" i="3"/>
  <c r="K256" i="3"/>
  <c r="W242" i="3"/>
  <c r="W234" i="3"/>
  <c r="BA225" i="3"/>
  <c r="W226" i="3" s="1"/>
  <c r="W222" i="3"/>
  <c r="W238" i="3"/>
  <c r="AG236" i="3"/>
  <c r="W231" i="3"/>
  <c r="AQ216" i="3"/>
  <c r="AG228" i="3"/>
  <c r="K226" i="3"/>
  <c r="BA206" i="3"/>
  <c r="W207" i="3" s="1"/>
  <c r="W203" i="3"/>
  <c r="BA202" i="3"/>
  <c r="W196" i="3"/>
  <c r="W194" i="3"/>
  <c r="W190" i="3"/>
  <c r="AG187" i="3"/>
  <c r="W186" i="3"/>
  <c r="K185" i="3"/>
  <c r="BA181" i="3"/>
  <c r="K177" i="3"/>
  <c r="K175" i="3"/>
  <c r="K173" i="3"/>
  <c r="K171" i="3"/>
  <c r="K169" i="3"/>
  <c r="BA217" i="3"/>
  <c r="AG214" i="3"/>
  <c r="AQ208" i="3"/>
  <c r="BA198" i="3"/>
  <c r="AG199" i="3" s="1"/>
  <c r="BA186" i="3"/>
  <c r="BA176" i="3"/>
  <c r="AG213" i="3"/>
  <c r="K210" i="3"/>
  <c r="AG205" i="3"/>
  <c r="AG201" i="3"/>
  <c r="BA214" i="3"/>
  <c r="AG215" i="3" s="1"/>
  <c r="W206" i="3"/>
  <c r="BA205" i="3"/>
  <c r="W202" i="3"/>
  <c r="AQ219" i="3"/>
  <c r="AQ217" i="3"/>
  <c r="W214" i="3"/>
  <c r="AG208" i="3"/>
  <c r="AQ206" i="3"/>
  <c r="AQ202" i="3"/>
  <c r="BA196" i="3"/>
  <c r="W197" i="3" s="1"/>
  <c r="BA195" i="3"/>
  <c r="AG196" i="3" s="1"/>
  <c r="BA193" i="3"/>
  <c r="AQ194" i="3" s="1"/>
  <c r="BA191" i="3"/>
  <c r="W192" i="3" s="1"/>
  <c r="BA189" i="3"/>
  <c r="BA188" i="3"/>
  <c r="AQ189" i="3" s="1"/>
  <c r="BA180" i="3"/>
  <c r="BA220" i="3"/>
  <c r="W221" i="3" s="1"/>
  <c r="AG218" i="3"/>
  <c r="W213" i="3"/>
  <c r="BA211" i="3"/>
  <c r="AQ212" i="3" s="1"/>
  <c r="K207" i="3"/>
  <c r="K203" i="3"/>
  <c r="K199" i="3"/>
  <c r="AG189" i="3"/>
  <c r="AQ187" i="3"/>
  <c r="AQ184" i="3"/>
  <c r="K179" i="3"/>
  <c r="BA178" i="3"/>
  <c r="AG179" i="3" s="1"/>
  <c r="AQ232" i="3"/>
  <c r="BA210" i="3"/>
  <c r="W211" i="3" s="1"/>
  <c r="W205" i="3"/>
  <c r="BA204" i="3"/>
  <c r="BA200" i="3"/>
  <c r="AQ201" i="3" s="1"/>
  <c r="K195" i="3"/>
  <c r="K193" i="3"/>
  <c r="K191" i="3"/>
  <c r="K189" i="3"/>
  <c r="BA185" i="3"/>
  <c r="AG183" i="3"/>
  <c r="W182" i="3"/>
  <c r="K181" i="3"/>
  <c r="K176" i="3"/>
  <c r="K174" i="3"/>
  <c r="K172" i="3"/>
  <c r="K170" i="3"/>
  <c r="K168" i="3"/>
  <c r="K166" i="3"/>
  <c r="K164" i="3"/>
  <c r="W269" i="3"/>
  <c r="BA222" i="3"/>
  <c r="AQ223" i="3" s="1"/>
  <c r="AG220" i="3"/>
  <c r="W219" i="3"/>
  <c r="K218" i="3"/>
  <c r="BA207" i="3"/>
  <c r="BA203" i="3"/>
  <c r="W204" i="3" s="1"/>
  <c r="BA199" i="3"/>
  <c r="BA197" i="3"/>
  <c r="AG197" i="3"/>
  <c r="AQ196" i="3"/>
  <c r="AQ192" i="3"/>
  <c r="AQ190" i="3"/>
  <c r="AQ222" i="3"/>
  <c r="W187" i="3"/>
  <c r="AQ172" i="3"/>
  <c r="K167" i="3"/>
  <c r="AQ160" i="3"/>
  <c r="AQ156" i="3"/>
  <c r="AQ148" i="3"/>
  <c r="AQ146" i="3"/>
  <c r="AQ144" i="3"/>
  <c r="AQ142" i="3"/>
  <c r="AQ140" i="3"/>
  <c r="AQ136" i="3"/>
  <c r="AQ126" i="3"/>
  <c r="AQ122" i="3"/>
  <c r="AQ120" i="3"/>
  <c r="K224" i="3"/>
  <c r="K197" i="3"/>
  <c r="AQ186" i="3"/>
  <c r="AQ176" i="3"/>
  <c r="K212" i="3"/>
  <c r="BA187" i="3"/>
  <c r="BA175" i="3"/>
  <c r="BA167" i="3"/>
  <c r="BA162" i="3"/>
  <c r="W163" i="3" s="1"/>
  <c r="BA160" i="3"/>
  <c r="AG161" i="3" s="1"/>
  <c r="BA158" i="3"/>
  <c r="W157" i="3"/>
  <c r="BA156" i="3"/>
  <c r="AG157" i="3" s="1"/>
  <c r="BA154" i="3"/>
  <c r="AQ155" i="3" s="1"/>
  <c r="BA152" i="3"/>
  <c r="W153" i="3" s="1"/>
  <c r="W151" i="3"/>
  <c r="BA150" i="3"/>
  <c r="AG151" i="3" s="1"/>
  <c r="BA148" i="3"/>
  <c r="W149" i="3" s="1"/>
  <c r="BA146" i="3"/>
  <c r="BA144" i="3"/>
  <c r="W145" i="3" s="1"/>
  <c r="BA142" i="3"/>
  <c r="W143" i="3" s="1"/>
  <c r="BA140" i="3"/>
  <c r="W139" i="3"/>
  <c r="BA138" i="3"/>
  <c r="AQ139" i="3" s="1"/>
  <c r="BA136" i="3"/>
  <c r="AQ137" i="3" s="1"/>
  <c r="BA134" i="3"/>
  <c r="BA132" i="3"/>
  <c r="W133" i="3" s="1"/>
  <c r="BA130" i="3"/>
  <c r="W131" i="3" s="1"/>
  <c r="BA128" i="3"/>
  <c r="W127" i="3"/>
  <c r="BA126" i="3"/>
  <c r="AG127" i="3" s="1"/>
  <c r="W125" i="3"/>
  <c r="BA124" i="3"/>
  <c r="AQ125" i="3" s="1"/>
  <c r="BA122" i="3"/>
  <c r="W123" i="3" s="1"/>
  <c r="BA120" i="3"/>
  <c r="AQ121" i="3" s="1"/>
  <c r="BA118" i="3"/>
  <c r="W119" i="3" s="1"/>
  <c r="AQ174" i="3"/>
  <c r="W167" i="3"/>
  <c r="AG166" i="3"/>
  <c r="AQ234" i="3"/>
  <c r="AQ215" i="3"/>
  <c r="BA209" i="3"/>
  <c r="K201" i="3"/>
  <c r="BA192" i="3"/>
  <c r="AG193" i="3" s="1"/>
  <c r="W191" i="3"/>
  <c r="BA182" i="3"/>
  <c r="W183" i="3" s="1"/>
  <c r="BA179" i="3"/>
  <c r="BA172" i="3"/>
  <c r="AQ173" i="3" s="1"/>
  <c r="AG170" i="3"/>
  <c r="W169" i="3"/>
  <c r="AQ165" i="3"/>
  <c r="AG155" i="3"/>
  <c r="AG153" i="3"/>
  <c r="AG149" i="3"/>
  <c r="AG147" i="3"/>
  <c r="AG143" i="3"/>
  <c r="BA171" i="3"/>
  <c r="W172" i="3" s="1"/>
  <c r="W168" i="3"/>
  <c r="BA201" i="3"/>
  <c r="AQ182" i="3"/>
  <c r="AQ181" i="3"/>
  <c r="AQ180" i="3"/>
  <c r="W178" i="3"/>
  <c r="AQ170" i="3"/>
  <c r="AQ197" i="3"/>
  <c r="AQ193" i="3"/>
  <c r="K183" i="3"/>
  <c r="AG176" i="3"/>
  <c r="AG167" i="3"/>
  <c r="AG162" i="3"/>
  <c r="K162" i="3"/>
  <c r="K161" i="3"/>
  <c r="K159" i="3"/>
  <c r="K157" i="3"/>
  <c r="K156" i="3"/>
  <c r="K148" i="3"/>
  <c r="K141" i="3"/>
  <c r="W140" i="3"/>
  <c r="AG139" i="3"/>
  <c r="K137" i="3"/>
  <c r="W136" i="3"/>
  <c r="K133" i="3"/>
  <c r="AG131" i="3"/>
  <c r="K129" i="3"/>
  <c r="K125" i="3"/>
  <c r="W124" i="3"/>
  <c r="AG123" i="3"/>
  <c r="AG203" i="3"/>
  <c r="BA149" i="3"/>
  <c r="AG207" i="3"/>
  <c r="BA174" i="3"/>
  <c r="W175" i="3" s="1"/>
  <c r="W170" i="3"/>
  <c r="BA166" i="3"/>
  <c r="AG165" i="3"/>
  <c r="AQ157" i="3"/>
  <c r="AQ153" i="3"/>
  <c r="K153" i="3"/>
  <c r="W193" i="3"/>
  <c r="W180" i="3"/>
  <c r="W176" i="3"/>
  <c r="AG175" i="3"/>
  <c r="BA170" i="3"/>
  <c r="AG168" i="3"/>
  <c r="BA165" i="3"/>
  <c r="AQ166" i="3" s="1"/>
  <c r="W189" i="3"/>
  <c r="BA183" i="3"/>
  <c r="W173" i="3"/>
  <c r="W160" i="3"/>
  <c r="W156" i="3"/>
  <c r="BA151" i="3"/>
  <c r="AQ152" i="3" s="1"/>
  <c r="W148" i="3"/>
  <c r="BA143" i="3"/>
  <c r="AG136" i="3"/>
  <c r="AQ135" i="3"/>
  <c r="BA233" i="3"/>
  <c r="K205" i="3"/>
  <c r="AQ188" i="3"/>
  <c r="K187" i="3"/>
  <c r="BA169" i="3"/>
  <c r="W232" i="3"/>
  <c r="W188" i="3"/>
  <c r="BA194" i="3"/>
  <c r="W195" i="3" s="1"/>
  <c r="K165" i="3"/>
  <c r="K154" i="3"/>
  <c r="K151" i="3"/>
  <c r="AG146" i="3"/>
  <c r="K146" i="3"/>
  <c r="K144" i="3"/>
  <c r="BA137" i="3"/>
  <c r="AQ138" i="3" s="1"/>
  <c r="AG137" i="3"/>
  <c r="K136" i="3"/>
  <c r="BA131" i="3"/>
  <c r="AG132" i="3" s="1"/>
  <c r="AQ127" i="3"/>
  <c r="BA125" i="3"/>
  <c r="K121" i="3"/>
  <c r="K119" i="3"/>
  <c r="BA164" i="3"/>
  <c r="W165" i="3" s="1"/>
  <c r="K163" i="3"/>
  <c r="K150" i="3"/>
  <c r="AQ149" i="3"/>
  <c r="AG144" i="3"/>
  <c r="K142" i="3"/>
  <c r="K124" i="3"/>
  <c r="AQ143" i="3"/>
  <c r="BA129" i="3"/>
  <c r="AQ130" i="3" s="1"/>
  <c r="K126" i="3"/>
  <c r="BA121" i="3"/>
  <c r="W122" i="3" s="1"/>
  <c r="BA184" i="3"/>
  <c r="BA168" i="3"/>
  <c r="AQ169" i="3" s="1"/>
  <c r="AQ167" i="3"/>
  <c r="BA133" i="3"/>
  <c r="AG134" i="3" s="1"/>
  <c r="AG133" i="3"/>
  <c r="K132" i="3"/>
  <c r="AG125" i="3"/>
  <c r="K122" i="3"/>
  <c r="BA163" i="3"/>
  <c r="AQ164" i="3" s="1"/>
  <c r="K138" i="3"/>
  <c r="K131" i="3"/>
  <c r="AG130" i="3"/>
  <c r="AG119" i="3"/>
  <c r="AG156" i="3"/>
  <c r="BA153" i="3"/>
  <c r="AQ154" i="3" s="1"/>
  <c r="K149" i="3"/>
  <c r="K147" i="3"/>
  <c r="BA139" i="3"/>
  <c r="AG140" i="3" s="1"/>
  <c r="K130" i="3"/>
  <c r="AQ116" i="3"/>
  <c r="AQ114" i="3"/>
  <c r="AQ104" i="3"/>
  <c r="AG172" i="3"/>
  <c r="AG163" i="3"/>
  <c r="K143" i="3"/>
  <c r="BA135" i="3"/>
  <c r="BA190" i="3"/>
  <c r="AQ183" i="3"/>
  <c r="BA177" i="3"/>
  <c r="AQ178" i="3" s="1"/>
  <c r="BA141" i="3"/>
  <c r="AG142" i="3" s="1"/>
  <c r="K140" i="3"/>
  <c r="K135" i="3"/>
  <c r="K128" i="3"/>
  <c r="AG124" i="3"/>
  <c r="BA161" i="3"/>
  <c r="AQ162" i="3" s="1"/>
  <c r="BA159" i="3"/>
  <c r="AG160" i="3" s="1"/>
  <c r="K152" i="3"/>
  <c r="AQ151" i="3"/>
  <c r="BA173" i="3"/>
  <c r="W174" i="3" s="1"/>
  <c r="BA157" i="3"/>
  <c r="W158" i="3" s="1"/>
  <c r="K155" i="3"/>
  <c r="AG174" i="3"/>
  <c r="W130" i="3"/>
  <c r="AQ119" i="3"/>
  <c r="AG117" i="3"/>
  <c r="BA116" i="3"/>
  <c r="W116" i="3"/>
  <c r="BA111" i="3"/>
  <c r="W112" i="3" s="1"/>
  <c r="BA108" i="3"/>
  <c r="AG126" i="3"/>
  <c r="BA123" i="3"/>
  <c r="AQ124" i="3" s="1"/>
  <c r="AG118" i="3"/>
  <c r="AQ115" i="3"/>
  <c r="AG114" i="3"/>
  <c r="AG106" i="3"/>
  <c r="BA103" i="3"/>
  <c r="AG104" i="3" s="1"/>
  <c r="K102" i="3"/>
  <c r="BA101" i="3"/>
  <c r="AQ102" i="3" s="1"/>
  <c r="AQ99" i="3"/>
  <c r="W95" i="3"/>
  <c r="K94" i="3"/>
  <c r="BA93" i="3"/>
  <c r="W94" i="3" s="1"/>
  <c r="AQ91" i="3"/>
  <c r="AQ85" i="3"/>
  <c r="AQ83" i="3"/>
  <c r="W126" i="3"/>
  <c r="AQ123" i="3"/>
  <c r="K120" i="3"/>
  <c r="K117" i="3"/>
  <c r="K112" i="3"/>
  <c r="K109" i="3"/>
  <c r="K104" i="3"/>
  <c r="K101" i="3"/>
  <c r="BA100" i="3"/>
  <c r="AQ98" i="3"/>
  <c r="K93" i="3"/>
  <c r="BA92" i="3"/>
  <c r="K88" i="3"/>
  <c r="K86" i="3"/>
  <c r="K84" i="3"/>
  <c r="K82" i="3"/>
  <c r="K80" i="3"/>
  <c r="K78" i="3"/>
  <c r="K160" i="3"/>
  <c r="K118" i="3"/>
  <c r="BA113" i="3"/>
  <c r="W114" i="3" s="1"/>
  <c r="BA110" i="3"/>
  <c r="W111" i="3" s="1"/>
  <c r="W107" i="3"/>
  <c r="BA105" i="3"/>
  <c r="AQ106" i="3" s="1"/>
  <c r="W102" i="3"/>
  <c r="BA87" i="3"/>
  <c r="W88" i="3" s="1"/>
  <c r="BA85" i="3"/>
  <c r="AG86" i="3" s="1"/>
  <c r="BA83" i="3"/>
  <c r="AQ84" i="3" s="1"/>
  <c r="BA147" i="3"/>
  <c r="AG148" i="3" s="1"/>
  <c r="BA145" i="3"/>
  <c r="W146" i="3" s="1"/>
  <c r="W144" i="3"/>
  <c r="K134" i="3"/>
  <c r="K127" i="3"/>
  <c r="W101" i="3"/>
  <c r="K100" i="3"/>
  <c r="BA99" i="3"/>
  <c r="AQ97" i="3"/>
  <c r="AG95" i="3"/>
  <c r="K92" i="3"/>
  <c r="BA91" i="3"/>
  <c r="AQ92" i="3" s="1"/>
  <c r="AQ89" i="3"/>
  <c r="K114" i="3"/>
  <c r="K111" i="3"/>
  <c r="K106" i="3"/>
  <c r="AG105" i="3"/>
  <c r="AG102" i="3"/>
  <c r="K99" i="3"/>
  <c r="BA98" i="3"/>
  <c r="AQ96" i="3"/>
  <c r="K91" i="3"/>
  <c r="BA90" i="3"/>
  <c r="AG80" i="3"/>
  <c r="AG78" i="3"/>
  <c r="AG76" i="3"/>
  <c r="AG72" i="3"/>
  <c r="AG68" i="3"/>
  <c r="AG60" i="3"/>
  <c r="AQ209" i="3"/>
  <c r="AQ168" i="3"/>
  <c r="W142" i="3"/>
  <c r="AG101" i="3"/>
  <c r="W99" i="3"/>
  <c r="K98" i="3"/>
  <c r="BA97" i="3"/>
  <c r="AQ95" i="3"/>
  <c r="W91" i="3"/>
  <c r="K90" i="3"/>
  <c r="BA89" i="3"/>
  <c r="AG90" i="3" s="1"/>
  <c r="AQ88" i="3"/>
  <c r="AQ82" i="3"/>
  <c r="AQ80" i="3"/>
  <c r="AQ78" i="3"/>
  <c r="AQ70" i="3"/>
  <c r="AQ66" i="3"/>
  <c r="W152" i="3"/>
  <c r="AQ133" i="3"/>
  <c r="AG122" i="3"/>
  <c r="BA119" i="3"/>
  <c r="W120" i="3" s="1"/>
  <c r="W118" i="3"/>
  <c r="K116" i="3"/>
  <c r="K113" i="3"/>
  <c r="K108" i="3"/>
  <c r="AG107" i="3"/>
  <c r="K105" i="3"/>
  <c r="K145" i="3"/>
  <c r="K139" i="3"/>
  <c r="BA114" i="3"/>
  <c r="W115" i="3" s="1"/>
  <c r="K158" i="3"/>
  <c r="K123" i="3"/>
  <c r="AQ101" i="3"/>
  <c r="BA112" i="3"/>
  <c r="W109" i="3"/>
  <c r="AG87" i="3"/>
  <c r="W85" i="3"/>
  <c r="BA74" i="3"/>
  <c r="AG75" i="3" s="1"/>
  <c r="BA72" i="3"/>
  <c r="AQ73" i="3" s="1"/>
  <c r="BA70" i="3"/>
  <c r="AQ71" i="3" s="1"/>
  <c r="K68" i="3"/>
  <c r="K65" i="3"/>
  <c r="BA60" i="3"/>
  <c r="AG61" i="3" s="1"/>
  <c r="BA56" i="3"/>
  <c r="W55" i="3"/>
  <c r="BA54" i="3"/>
  <c r="W53" i="3"/>
  <c r="BA52" i="3"/>
  <c r="AQ53" i="3" s="1"/>
  <c r="W51" i="3"/>
  <c r="BA50" i="3"/>
  <c r="BA48" i="3"/>
  <c r="AG49" i="3" s="1"/>
  <c r="W117" i="3"/>
  <c r="BA106" i="3"/>
  <c r="AQ107" i="3" s="1"/>
  <c r="AG99" i="3"/>
  <c r="W98" i="3"/>
  <c r="K97" i="3"/>
  <c r="BA94" i="3"/>
  <c r="AQ93" i="3"/>
  <c r="BA86" i="3"/>
  <c r="W87" i="3" s="1"/>
  <c r="AG81" i="3"/>
  <c r="BA73" i="3"/>
  <c r="AG74" i="3" s="1"/>
  <c r="BA71" i="3"/>
  <c r="W72" i="3" s="1"/>
  <c r="BA69" i="3"/>
  <c r="W70" i="3" s="1"/>
  <c r="BA66" i="3"/>
  <c r="AG67" i="3" s="1"/>
  <c r="W66" i="3"/>
  <c r="K61" i="3"/>
  <c r="W82" i="3"/>
  <c r="BA81" i="3"/>
  <c r="AG82" i="3" s="1"/>
  <c r="W78" i="3"/>
  <c r="BA77" i="3"/>
  <c r="BA75" i="3"/>
  <c r="W76" i="3" s="1"/>
  <c r="AG73" i="3"/>
  <c r="AG71" i="3"/>
  <c r="AQ65" i="3"/>
  <c r="AG59" i="3"/>
  <c r="AG55" i="3"/>
  <c r="AG53" i="3"/>
  <c r="AG51" i="3"/>
  <c r="BA155" i="3"/>
  <c r="BA127" i="3"/>
  <c r="BA107" i="3"/>
  <c r="AG108" i="3" s="1"/>
  <c r="K75" i="3"/>
  <c r="K73" i="3"/>
  <c r="K71" i="3"/>
  <c r="AG69" i="3"/>
  <c r="K67" i="3"/>
  <c r="K115" i="3"/>
  <c r="AQ100" i="3"/>
  <c r="BA95" i="3"/>
  <c r="W96" i="3" s="1"/>
  <c r="BA88" i="3"/>
  <c r="K85" i="3"/>
  <c r="K83" i="3"/>
  <c r="K79" i="3"/>
  <c r="K74" i="3"/>
  <c r="K72" i="3"/>
  <c r="K70" i="3"/>
  <c r="BA68" i="3"/>
  <c r="AQ69" i="3" s="1"/>
  <c r="W65" i="3"/>
  <c r="BA63" i="3"/>
  <c r="AG64" i="3" s="1"/>
  <c r="BA61" i="3"/>
  <c r="W61" i="3"/>
  <c r="AQ55" i="3"/>
  <c r="AQ51" i="3"/>
  <c r="AQ49" i="3"/>
  <c r="AQ47" i="3"/>
  <c r="AQ41" i="3"/>
  <c r="AQ37" i="3"/>
  <c r="AQ35" i="3"/>
  <c r="AQ33" i="3"/>
  <c r="AQ31" i="3"/>
  <c r="AQ25" i="3"/>
  <c r="AQ17" i="3"/>
  <c r="AQ13" i="3"/>
  <c r="K110" i="3"/>
  <c r="K103" i="3"/>
  <c r="W81" i="3"/>
  <c r="BA80" i="3"/>
  <c r="AQ81" i="3" s="1"/>
  <c r="W77" i="3"/>
  <c r="AQ67" i="3"/>
  <c r="K62" i="3"/>
  <c r="K56" i="3"/>
  <c r="K54" i="3"/>
  <c r="K52" i="3"/>
  <c r="K50" i="3"/>
  <c r="K48" i="3"/>
  <c r="K46" i="3"/>
  <c r="K44" i="3"/>
  <c r="K42" i="3"/>
  <c r="K40" i="3"/>
  <c r="K38" i="3"/>
  <c r="K36" i="3"/>
  <c r="K34" i="3"/>
  <c r="K32" i="3"/>
  <c r="K30" i="3"/>
  <c r="AG100" i="3"/>
  <c r="BA96" i="3"/>
  <c r="AG97" i="3" s="1"/>
  <c r="BA76" i="3"/>
  <c r="K76" i="3"/>
  <c r="K69" i="3"/>
  <c r="K64" i="3"/>
  <c r="AG63" i="3"/>
  <c r="AQ59" i="3"/>
  <c r="BA58" i="3"/>
  <c r="BA55" i="3"/>
  <c r="W56" i="3" s="1"/>
  <c r="BA53" i="3"/>
  <c r="W54" i="3" s="1"/>
  <c r="W52" i="3"/>
  <c r="BA51" i="3"/>
  <c r="AQ52" i="3" s="1"/>
  <c r="W50" i="3"/>
  <c r="BA49" i="3"/>
  <c r="BA47" i="3"/>
  <c r="W48" i="3" s="1"/>
  <c r="W46" i="3"/>
  <c r="BA45" i="3"/>
  <c r="BA43" i="3"/>
  <c r="W44" i="3" s="1"/>
  <c r="W42" i="3"/>
  <c r="BA41" i="3"/>
  <c r="BA39" i="3"/>
  <c r="W40" i="3" s="1"/>
  <c r="W38" i="3"/>
  <c r="BA37" i="3"/>
  <c r="BA35" i="3"/>
  <c r="W34" i="3"/>
  <c r="BA33" i="3"/>
  <c r="BA31" i="3"/>
  <c r="AQ32" i="3" s="1"/>
  <c r="W30" i="3"/>
  <c r="BA29" i="3"/>
  <c r="AG30" i="3" s="1"/>
  <c r="BA102" i="3"/>
  <c r="AQ103" i="3" s="1"/>
  <c r="K95" i="3"/>
  <c r="W80" i="3"/>
  <c r="BA79" i="3"/>
  <c r="W75" i="3"/>
  <c r="K58" i="3"/>
  <c r="BA57" i="3"/>
  <c r="AG58" i="3" s="1"/>
  <c r="AG56" i="3"/>
  <c r="AG54" i="3"/>
  <c r="AG52" i="3"/>
  <c r="AG50" i="3"/>
  <c r="BA104" i="3"/>
  <c r="W100" i="3"/>
  <c r="BA117" i="3"/>
  <c r="AQ118" i="3" s="1"/>
  <c r="K63" i="3"/>
  <c r="AQ46" i="3"/>
  <c r="BA44" i="3"/>
  <c r="AQ45" i="3" s="1"/>
  <c r="W41" i="3"/>
  <c r="BA36" i="3"/>
  <c r="W37" i="3" s="1"/>
  <c r="BA28" i="3"/>
  <c r="AQ29" i="3" s="1"/>
  <c r="K26" i="3"/>
  <c r="BA25" i="3"/>
  <c r="AG26" i="3" s="1"/>
  <c r="K18" i="3"/>
  <c r="BA17" i="3"/>
  <c r="W18" i="3" s="1"/>
  <c r="AQ117" i="3"/>
  <c r="K107" i="3"/>
  <c r="BA64" i="3"/>
  <c r="BA59" i="3"/>
  <c r="AQ60" i="3" s="1"/>
  <c r="AQ40" i="3"/>
  <c r="AQ131" i="3"/>
  <c r="W106" i="3"/>
  <c r="AG83" i="3"/>
  <c r="K45" i="3"/>
  <c r="AG44" i="3"/>
  <c r="AG39" i="3"/>
  <c r="K37" i="3"/>
  <c r="AG31" i="3"/>
  <c r="K29" i="3"/>
  <c r="K25" i="3"/>
  <c r="BA24" i="3"/>
  <c r="AG25" i="3" s="1"/>
  <c r="AG20" i="3"/>
  <c r="K17" i="3"/>
  <c r="BA16" i="3"/>
  <c r="AG12" i="3"/>
  <c r="W67" i="3"/>
  <c r="BA62" i="3"/>
  <c r="AQ63" i="3" s="1"/>
  <c r="W43" i="3"/>
  <c r="BA38" i="3"/>
  <c r="W39" i="3" s="1"/>
  <c r="BA30" i="3"/>
  <c r="K24" i="3"/>
  <c r="BA23" i="3"/>
  <c r="K16" i="3"/>
  <c r="BA15" i="3"/>
  <c r="BA115" i="3"/>
  <c r="AG116" i="3" s="1"/>
  <c r="AG65" i="3"/>
  <c r="AQ42" i="3"/>
  <c r="AQ34" i="3"/>
  <c r="W25" i="3"/>
  <c r="W17" i="3"/>
  <c r="AQ10" i="3"/>
  <c r="BA109" i="3"/>
  <c r="AQ110" i="3" s="1"/>
  <c r="K87" i="3"/>
  <c r="AQ56" i="3"/>
  <c r="AQ50" i="3"/>
  <c r="AG41" i="3"/>
  <c r="K39" i="3"/>
  <c r="AG38" i="3"/>
  <c r="AG33" i="3"/>
  <c r="K31" i="3"/>
  <c r="K23" i="3"/>
  <c r="BA22" i="3"/>
  <c r="AQ23" i="3" s="1"/>
  <c r="AQ20" i="3"/>
  <c r="W16" i="3"/>
  <c r="K15" i="3"/>
  <c r="BA14" i="3"/>
  <c r="AG15" i="3" s="1"/>
  <c r="AQ12" i="3"/>
  <c r="K11" i="3"/>
  <c r="K9" i="3"/>
  <c r="AG98" i="3"/>
  <c r="AG91" i="3"/>
  <c r="K89" i="3"/>
  <c r="BA84" i="3"/>
  <c r="AG85" i="3" s="1"/>
  <c r="K81" i="3"/>
  <c r="W69" i="3"/>
  <c r="BA46" i="3"/>
  <c r="AG46" i="3"/>
  <c r="W45" i="3"/>
  <c r="BA40" i="3"/>
  <c r="BA32" i="3"/>
  <c r="W33" i="3" s="1"/>
  <c r="W29" i="3"/>
  <c r="K22" i="3"/>
  <c r="BA21" i="3"/>
  <c r="AQ22" i="3" s="1"/>
  <c r="K14" i="3"/>
  <c r="BA13" i="3"/>
  <c r="AG14" i="3" s="1"/>
  <c r="BA10" i="3"/>
  <c r="K66" i="3"/>
  <c r="K41" i="3"/>
  <c r="AG40" i="3"/>
  <c r="AG35" i="3"/>
  <c r="K33" i="3"/>
  <c r="AG32" i="3"/>
  <c r="K77" i="3"/>
  <c r="BA67" i="3"/>
  <c r="W68" i="3" s="1"/>
  <c r="W64" i="3"/>
  <c r="W59" i="3"/>
  <c r="K47" i="3"/>
  <c r="BA78" i="3"/>
  <c r="W79" i="3" s="1"/>
  <c r="K60" i="3"/>
  <c r="K57" i="3"/>
  <c r="K55" i="3"/>
  <c r="K53" i="3"/>
  <c r="K51" i="3"/>
  <c r="K49" i="3"/>
  <c r="AQ38" i="3"/>
  <c r="K59" i="3"/>
  <c r="AG17" i="3"/>
  <c r="AG10" i="3"/>
  <c r="K96" i="3"/>
  <c r="AG42" i="3"/>
  <c r="AG29" i="3"/>
  <c r="K21" i="3"/>
  <c r="BA9" i="3"/>
  <c r="W10" i="3" s="1"/>
  <c r="BA20" i="3"/>
  <c r="AQ18" i="3"/>
  <c r="AG16" i="3"/>
  <c r="W31" i="3"/>
  <c r="BA27" i="3"/>
  <c r="W28" i="3" s="1"/>
  <c r="K20" i="3"/>
  <c r="K28" i="3"/>
  <c r="AG22" i="3"/>
  <c r="W20" i="3"/>
  <c r="BA18" i="3"/>
  <c r="AQ16" i="3"/>
  <c r="W13" i="3"/>
  <c r="K10" i="3"/>
  <c r="AG9" i="3"/>
  <c r="AG24" i="3"/>
  <c r="W22" i="3"/>
  <c r="BA12" i="3"/>
  <c r="BA11" i="3"/>
  <c r="W12" i="3" s="1"/>
  <c r="K43" i="3"/>
  <c r="AG37" i="3"/>
  <c r="K35" i="3"/>
  <c r="K27" i="3"/>
  <c r="BA34" i="3"/>
  <c r="W35" i="3" s="1"/>
  <c r="BA82" i="3"/>
  <c r="W83" i="3" s="1"/>
  <c r="AQ44" i="3"/>
  <c r="BA26" i="3"/>
  <c r="W27" i="3" s="1"/>
  <c r="BA65" i="3"/>
  <c r="AG66" i="3" s="1"/>
  <c r="K12" i="3"/>
  <c r="AQ9" i="3"/>
  <c r="BA42" i="3"/>
  <c r="K13" i="3"/>
  <c r="AG13" i="3"/>
  <c r="AG34" i="3"/>
  <c r="BA19" i="3"/>
  <c r="K19" i="3"/>
  <c r="AQ11" i="3"/>
  <c r="AG28" i="3" l="1"/>
  <c r="W92" i="3"/>
  <c r="W162" i="3"/>
  <c r="AQ210" i="3"/>
  <c r="AG210" i="3"/>
  <c r="AQ177" i="3"/>
  <c r="W177" i="3"/>
  <c r="AG177" i="3"/>
  <c r="W210" i="3"/>
  <c r="AQ261" i="3"/>
  <c r="AG261" i="3"/>
  <c r="AN86" i="3"/>
  <c r="AD22" i="3"/>
  <c r="AN66" i="3"/>
  <c r="AD28" i="3"/>
  <c r="T28" i="3"/>
  <c r="AN111" i="3"/>
  <c r="T111" i="3"/>
  <c r="AD100" i="3"/>
  <c r="AN68" i="3"/>
  <c r="T60" i="3"/>
  <c r="AD60" i="3"/>
  <c r="D60" i="3" s="1"/>
  <c r="AN67" i="3"/>
  <c r="AN100" i="3"/>
  <c r="AN137" i="3"/>
  <c r="AD137" i="3"/>
  <c r="T217" i="3"/>
  <c r="AN217" i="3"/>
  <c r="T250" i="3"/>
  <c r="AN250" i="3"/>
  <c r="T199" i="3"/>
  <c r="AD199" i="3"/>
  <c r="AN199" i="3"/>
  <c r="T280" i="3"/>
  <c r="AD280" i="3"/>
  <c r="AN302" i="3"/>
  <c r="T302" i="3"/>
  <c r="AD302" i="3"/>
  <c r="O120" i="3"/>
  <c r="AK121" i="3"/>
  <c r="Q121" i="3"/>
  <c r="AA121" i="3"/>
  <c r="D129" i="3"/>
  <c r="O181" i="3"/>
  <c r="AA182" i="3"/>
  <c r="AK182" i="3"/>
  <c r="O250" i="3"/>
  <c r="Q251" i="3"/>
  <c r="AA251" i="3"/>
  <c r="AK251" i="3"/>
  <c r="O330" i="3"/>
  <c r="Q331" i="3"/>
  <c r="AF50" i="3"/>
  <c r="D50" i="3" s="1"/>
  <c r="AP50" i="3"/>
  <c r="V151" i="3"/>
  <c r="AP151" i="3"/>
  <c r="AF151" i="3"/>
  <c r="AF162" i="3"/>
  <c r="D162" i="3" s="1"/>
  <c r="AP162" i="3"/>
  <c r="V162" i="3"/>
  <c r="AP249" i="3"/>
  <c r="V249" i="3"/>
  <c r="V271" i="3"/>
  <c r="AP271" i="3"/>
  <c r="AF271" i="3"/>
  <c r="AO62" i="3"/>
  <c r="AE62" i="3"/>
  <c r="U62" i="3"/>
  <c r="AG27" i="3"/>
  <c r="W58" i="3"/>
  <c r="W62" i="3"/>
  <c r="AG62" i="3"/>
  <c r="W128" i="3"/>
  <c r="AQ128" i="3"/>
  <c r="AQ141" i="3"/>
  <c r="W141" i="3"/>
  <c r="AQ221" i="3"/>
  <c r="AG221" i="3"/>
  <c r="AG224" i="3"/>
  <c r="W318" i="3"/>
  <c r="AG318" i="3"/>
  <c r="AG319" i="3"/>
  <c r="AQ319" i="3"/>
  <c r="AQ340" i="3"/>
  <c r="W340" i="3"/>
  <c r="AG365" i="3"/>
  <c r="AN35" i="3"/>
  <c r="AD68" i="3"/>
  <c r="T101" i="3"/>
  <c r="AD101" i="3"/>
  <c r="AD179" i="3"/>
  <c r="AN179" i="3"/>
  <c r="AN158" i="3"/>
  <c r="T195" i="3"/>
  <c r="T206" i="3"/>
  <c r="AD206" i="3"/>
  <c r="AN206" i="3"/>
  <c r="AN252" i="3"/>
  <c r="T252" i="3"/>
  <c r="AD228" i="3"/>
  <c r="AN228" i="3"/>
  <c r="AN332" i="3"/>
  <c r="T332" i="3"/>
  <c r="AD332" i="3"/>
  <c r="AN359" i="3"/>
  <c r="T359" i="3"/>
  <c r="AD359" i="3"/>
  <c r="O90" i="3"/>
  <c r="AA91" i="3"/>
  <c r="AK91" i="3"/>
  <c r="Q91" i="3"/>
  <c r="D115" i="3"/>
  <c r="O118" i="3"/>
  <c r="AA119" i="3"/>
  <c r="AK119" i="3"/>
  <c r="O252" i="3"/>
  <c r="AA253" i="3"/>
  <c r="AK253" i="3"/>
  <c r="O236" i="3"/>
  <c r="Q237" i="3"/>
  <c r="AK237" i="3"/>
  <c r="AA237" i="3"/>
  <c r="D237" i="3" s="1"/>
  <c r="O271" i="3"/>
  <c r="AA272" i="3"/>
  <c r="O363" i="3"/>
  <c r="AK364" i="3"/>
  <c r="AA364" i="3"/>
  <c r="Q364" i="3"/>
  <c r="AP29" i="3"/>
  <c r="V29" i="3"/>
  <c r="AF29" i="3"/>
  <c r="V152" i="3"/>
  <c r="AP152" i="3"/>
  <c r="AF152" i="3"/>
  <c r="AP343" i="3"/>
  <c r="V343" i="3"/>
  <c r="AF343" i="3"/>
  <c r="AE249" i="3"/>
  <c r="U249" i="3"/>
  <c r="AO249" i="3"/>
  <c r="AQ27" i="3"/>
  <c r="AQ86" i="3"/>
  <c r="AQ28" i="3"/>
  <c r="AG92" i="3"/>
  <c r="AG94" i="3"/>
  <c r="W84" i="3"/>
  <c r="AQ87" i="3"/>
  <c r="W134" i="3"/>
  <c r="AQ171" i="3"/>
  <c r="W171" i="3"/>
  <c r="W132" i="3"/>
  <c r="W159" i="3"/>
  <c r="AQ159" i="3"/>
  <c r="AG159" i="3"/>
  <c r="AQ179" i="3"/>
  <c r="W181" i="3"/>
  <c r="AG181" i="3"/>
  <c r="AQ224" i="3"/>
  <c r="AG227" i="3"/>
  <c r="AG268" i="3"/>
  <c r="AQ268" i="3"/>
  <c r="W249" i="3"/>
  <c r="AQ249" i="3"/>
  <c r="W256" i="3"/>
  <c r="W319" i="3"/>
  <c r="AG340" i="3"/>
  <c r="AQ344" i="3"/>
  <c r="W344" i="3"/>
  <c r="AD25" i="3"/>
  <c r="AN33" i="3"/>
  <c r="AN94" i="3"/>
  <c r="AN71" i="3"/>
  <c r="AN160" i="3"/>
  <c r="AD234" i="3"/>
  <c r="AN234" i="3"/>
  <c r="T234" i="3"/>
  <c r="AD254" i="3"/>
  <c r="AN254" i="3"/>
  <c r="T254" i="3"/>
  <c r="AN265" i="3"/>
  <c r="AD265" i="3"/>
  <c r="T288" i="3"/>
  <c r="AD282" i="3"/>
  <c r="AN282" i="3"/>
  <c r="AN280" i="3"/>
  <c r="T304" i="3"/>
  <c r="AN304" i="3"/>
  <c r="AD326" i="3"/>
  <c r="T326" i="3"/>
  <c r="AN326" i="3"/>
  <c r="T365" i="3"/>
  <c r="AD365" i="3"/>
  <c r="AK92" i="3"/>
  <c r="O222" i="3"/>
  <c r="AA223" i="3"/>
  <c r="Q223" i="3"/>
  <c r="AK223" i="3"/>
  <c r="O257" i="3"/>
  <c r="AA258" i="3"/>
  <c r="AK258" i="3"/>
  <c r="Q272" i="3"/>
  <c r="E8" i="3"/>
  <c r="A5" i="3"/>
  <c r="AP136" i="3"/>
  <c r="V136" i="3"/>
  <c r="AF158" i="3"/>
  <c r="V252" i="3"/>
  <c r="AF252" i="3"/>
  <c r="AP252" i="3"/>
  <c r="D252" i="3" s="1"/>
  <c r="S35" i="3"/>
  <c r="AM35" i="3"/>
  <c r="AC35" i="3"/>
  <c r="T152" i="3"/>
  <c r="AN152" i="3"/>
  <c r="O231" i="3"/>
  <c r="AA232" i="3"/>
  <c r="Q232" i="3"/>
  <c r="AK232" i="3"/>
  <c r="V168" i="3"/>
  <c r="AF168" i="3"/>
  <c r="AO15" i="3"/>
  <c r="AE15" i="3"/>
  <c r="U242" i="3"/>
  <c r="AO242" i="3"/>
  <c r="AM21" i="3"/>
  <c r="AC21" i="3"/>
  <c r="S21" i="3"/>
  <c r="AG57" i="3"/>
  <c r="AQ57" i="3"/>
  <c r="AN65" i="3"/>
  <c r="AD65" i="3"/>
  <c r="T194" i="3"/>
  <c r="AN194" i="3"/>
  <c r="AD194" i="3"/>
  <c r="AD344" i="3"/>
  <c r="AN344" i="3"/>
  <c r="T344" i="3"/>
  <c r="W240" i="3"/>
  <c r="AQ266" i="3"/>
  <c r="W266" i="3"/>
  <c r="W251" i="3"/>
  <c r="AQ339" i="3"/>
  <c r="AG339" i="3"/>
  <c r="AD46" i="3"/>
  <c r="D46" i="3" s="1"/>
  <c r="AN46" i="3"/>
  <c r="AN79" i="3"/>
  <c r="T79" i="3"/>
  <c r="AN119" i="3"/>
  <c r="T119" i="3"/>
  <c r="O333" i="3"/>
  <c r="Q334" i="3"/>
  <c r="AK334" i="3"/>
  <c r="AE37" i="3"/>
  <c r="AO37" i="3"/>
  <c r="U37" i="3"/>
  <c r="AR352" i="3"/>
  <c r="X352" i="3"/>
  <c r="AH352" i="3"/>
  <c r="Z60" i="3"/>
  <c r="AJ60" i="3"/>
  <c r="AT60" i="3"/>
  <c r="AJ177" i="3"/>
  <c r="AT177" i="3"/>
  <c r="Z177" i="3"/>
  <c r="W71" i="3"/>
  <c r="AQ62" i="3"/>
  <c r="AG70" i="3"/>
  <c r="AG111" i="3"/>
  <c r="AG141" i="3"/>
  <c r="AQ108" i="3"/>
  <c r="AG120" i="3"/>
  <c r="AG178" i="3"/>
  <c r="W154" i="3"/>
  <c r="AQ175" i="3"/>
  <c r="AG173" i="3"/>
  <c r="W147" i="3"/>
  <c r="AQ147" i="3"/>
  <c r="AQ158" i="3"/>
  <c r="W198" i="3"/>
  <c r="AG198" i="3"/>
  <c r="AQ248" i="3"/>
  <c r="AG248" i="3"/>
  <c r="AG271" i="3"/>
  <c r="W271" i="3"/>
  <c r="W233" i="3"/>
  <c r="AG240" i="3"/>
  <c r="W272" i="3"/>
  <c r="AG253" i="3"/>
  <c r="AQ253" i="3"/>
  <c r="AQ286" i="3"/>
  <c r="W286" i="3"/>
  <c r="AQ265" i="3"/>
  <c r="AG287" i="3"/>
  <c r="W320" i="3"/>
  <c r="W331" i="3"/>
  <c r="AQ357" i="3"/>
  <c r="W363" i="3"/>
  <c r="T42" i="3"/>
  <c r="AD24" i="3"/>
  <c r="T24" i="3"/>
  <c r="T27" i="3"/>
  <c r="AN23" i="3"/>
  <c r="AN49" i="3"/>
  <c r="AD49" i="3"/>
  <c r="AD34" i="3"/>
  <c r="T39" i="3"/>
  <c r="AD64" i="3"/>
  <c r="T86" i="3"/>
  <c r="AD85" i="3"/>
  <c r="T97" i="3"/>
  <c r="T158" i="3"/>
  <c r="T170" i="3"/>
  <c r="AD170" i="3"/>
  <c r="AN170" i="3"/>
  <c r="AD165" i="3"/>
  <c r="AN165" i="3"/>
  <c r="T182" i="3"/>
  <c r="AN182" i="3"/>
  <c r="AN288" i="3"/>
  <c r="AN365" i="3"/>
  <c r="O44" i="3"/>
  <c r="AA45" i="3"/>
  <c r="Q45" i="3"/>
  <c r="O47" i="3"/>
  <c r="AA48" i="3"/>
  <c r="AK48" i="3"/>
  <c r="O140" i="3"/>
  <c r="Q141" i="3"/>
  <c r="AA141" i="3"/>
  <c r="AK141" i="3"/>
  <c r="O228" i="3"/>
  <c r="Q229" i="3"/>
  <c r="AA229" i="3"/>
  <c r="AK229" i="3"/>
  <c r="O357" i="3"/>
  <c r="AA358" i="3"/>
  <c r="Q358" i="3"/>
  <c r="AK358" i="3"/>
  <c r="AP32" i="3"/>
  <c r="V32" i="3"/>
  <c r="AP211" i="3"/>
  <c r="V211" i="3"/>
  <c r="AF211" i="3"/>
  <c r="V296" i="3"/>
  <c r="AP296" i="3"/>
  <c r="AB227" i="3"/>
  <c r="R227" i="3"/>
  <c r="AL227" i="3"/>
  <c r="AL188" i="3"/>
  <c r="AB188" i="3"/>
  <c r="R188" i="3"/>
  <c r="R193" i="3"/>
  <c r="AB193" i="3"/>
  <c r="D193" i="3" s="1"/>
  <c r="AL193" i="3"/>
  <c r="AL226" i="3"/>
  <c r="R226" i="3"/>
  <c r="AB226" i="3"/>
  <c r="AL245" i="3"/>
  <c r="R245" i="3"/>
  <c r="AB245" i="3"/>
  <c r="O91" i="3"/>
  <c r="Q92" i="3"/>
  <c r="W90" i="3"/>
  <c r="W57" i="3"/>
  <c r="W86" i="3"/>
  <c r="AQ129" i="3"/>
  <c r="W129" i="3"/>
  <c r="W161" i="3"/>
  <c r="W365" i="3"/>
  <c r="T106" i="3"/>
  <c r="AD145" i="3"/>
  <c r="AN145" i="3"/>
  <c r="AD267" i="3"/>
  <c r="T267" i="3"/>
  <c r="O99" i="3"/>
  <c r="Q100" i="3"/>
  <c r="AK100" i="3"/>
  <c r="AA100" i="3"/>
  <c r="S214" i="3"/>
  <c r="AC214" i="3"/>
  <c r="AM214" i="3"/>
  <c r="X43" i="3"/>
  <c r="AR43" i="3"/>
  <c r="AH43" i="3"/>
  <c r="Z202" i="3"/>
  <c r="AJ202" i="3"/>
  <c r="AT202" i="3"/>
  <c r="AQ21" i="3"/>
  <c r="W21" i="3"/>
  <c r="AG21" i="3"/>
  <c r="W23" i="3"/>
  <c r="W63" i="3"/>
  <c r="W47" i="3"/>
  <c r="AG47" i="3"/>
  <c r="W73" i="3"/>
  <c r="AG112" i="3"/>
  <c r="AG158" i="3"/>
  <c r="AG129" i="3"/>
  <c r="AQ163" i="3"/>
  <c r="W179" i="3"/>
  <c r="AQ198" i="3"/>
  <c r="AG195" i="3"/>
  <c r="W199" i="3"/>
  <c r="AQ211" i="3"/>
  <c r="AG211" i="3"/>
  <c r="AQ331" i="3"/>
  <c r="AQ323" i="3"/>
  <c r="W339" i="3"/>
  <c r="W346" i="3"/>
  <c r="T25" i="3"/>
  <c r="AD33" i="3"/>
  <c r="D33" i="3" s="1"/>
  <c r="T49" i="3"/>
  <c r="AD111" i="3"/>
  <c r="AN85" i="3"/>
  <c r="AD87" i="3"/>
  <c r="AN121" i="3"/>
  <c r="AN191" i="3"/>
  <c r="AD191" i="3"/>
  <c r="T165" i="3"/>
  <c r="T218" i="3"/>
  <c r="AD323" i="3"/>
  <c r="T323" i="3"/>
  <c r="AN323" i="3"/>
  <c r="AD357" i="3"/>
  <c r="AN357" i="3"/>
  <c r="Q48" i="3"/>
  <c r="O151" i="3"/>
  <c r="AA152" i="3"/>
  <c r="AK152" i="3"/>
  <c r="Q152" i="3"/>
  <c r="O186" i="3"/>
  <c r="AA187" i="3"/>
  <c r="AK187" i="3"/>
  <c r="Q187" i="3"/>
  <c r="O177" i="3"/>
  <c r="AK178" i="3"/>
  <c r="Q178" i="3"/>
  <c r="AA178" i="3"/>
  <c r="O227" i="3"/>
  <c r="Q228" i="3"/>
  <c r="AK228" i="3"/>
  <c r="AA228" i="3"/>
  <c r="O282" i="3"/>
  <c r="AA283" i="3"/>
  <c r="D283" i="3" s="1"/>
  <c r="AK283" i="3"/>
  <c r="Q283" i="3"/>
  <c r="O321" i="3"/>
  <c r="AK322" i="3"/>
  <c r="Q322" i="3"/>
  <c r="AA322" i="3"/>
  <c r="AF11" i="3"/>
  <c r="AP11" i="3"/>
  <c r="V11" i="3"/>
  <c r="V35" i="3"/>
  <c r="AF35" i="3"/>
  <c r="AP35" i="3"/>
  <c r="V67" i="3"/>
  <c r="AF67" i="3"/>
  <c r="AP67" i="3"/>
  <c r="V49" i="3"/>
  <c r="AP49" i="3"/>
  <c r="AF136" i="3"/>
  <c r="AP133" i="3"/>
  <c r="AF133" i="3"/>
  <c r="V133" i="3"/>
  <c r="AF264" i="3"/>
  <c r="AP264" i="3"/>
  <c r="V281" i="3"/>
  <c r="AP281" i="3"/>
  <c r="AF281" i="3"/>
  <c r="AF297" i="3"/>
  <c r="AP297" i="3"/>
  <c r="AE93" i="3"/>
  <c r="AO93" i="3"/>
  <c r="U93" i="3"/>
  <c r="AG145" i="3"/>
  <c r="AQ145" i="3"/>
  <c r="AG233" i="3"/>
  <c r="O195" i="3"/>
  <c r="AA196" i="3"/>
  <c r="AK196" i="3"/>
  <c r="Q196" i="3"/>
  <c r="W113" i="3"/>
  <c r="AG113" i="3"/>
  <c r="AG150" i="3"/>
  <c r="W150" i="3"/>
  <c r="AQ150" i="3"/>
  <c r="AQ320" i="3"/>
  <c r="AN61" i="3"/>
  <c r="AD140" i="3"/>
  <c r="AN140" i="3"/>
  <c r="AN126" i="3"/>
  <c r="AD126" i="3"/>
  <c r="O42" i="3"/>
  <c r="Q43" i="3"/>
  <c r="AK43" i="3"/>
  <c r="AA43" i="3"/>
  <c r="O136" i="3"/>
  <c r="Q137" i="3"/>
  <c r="AK137" i="3"/>
  <c r="AA137" i="3"/>
  <c r="D137" i="3" s="1"/>
  <c r="AG36" i="3"/>
  <c r="AQ36" i="3"/>
  <c r="AQ54" i="3"/>
  <c r="W97" i="3"/>
  <c r="W36" i="3"/>
  <c r="AQ39" i="3"/>
  <c r="AQ61" i="3"/>
  <c r="AQ64" i="3"/>
  <c r="AQ185" i="3"/>
  <c r="W185" i="3"/>
  <c r="AG200" i="3"/>
  <c r="AQ200" i="3"/>
  <c r="AG250" i="3"/>
  <c r="W274" i="3"/>
  <c r="AG239" i="3"/>
  <c r="W253" i="3"/>
  <c r="AQ267" i="3"/>
  <c r="W15" i="3"/>
  <c r="AG18" i="3"/>
  <c r="AG77" i="3"/>
  <c r="AQ77" i="3"/>
  <c r="W60" i="3"/>
  <c r="AQ113" i="3"/>
  <c r="AG103" i="3"/>
  <c r="W108" i="3"/>
  <c r="W164" i="3"/>
  <c r="AQ112" i="3"/>
  <c r="W166" i="3"/>
  <c r="AQ195" i="3"/>
  <c r="AG185" i="3"/>
  <c r="W200" i="3"/>
  <c r="AG244" i="3"/>
  <c r="W261" i="3"/>
  <c r="W255" i="3"/>
  <c r="AG255" i="3"/>
  <c r="AQ271" i="3"/>
  <c r="W295" i="3"/>
  <c r="AG295" i="3"/>
  <c r="AG302" i="3"/>
  <c r="D302" i="3" s="1"/>
  <c r="AG296" i="3"/>
  <c r="W300" i="3"/>
  <c r="AQ318" i="3"/>
  <c r="AG324" i="3"/>
  <c r="W328" i="3"/>
  <c r="AG333" i="3"/>
  <c r="AG337" i="3"/>
  <c r="W367" i="3"/>
  <c r="W357" i="3"/>
  <c r="AQ364" i="3"/>
  <c r="T65" i="3"/>
  <c r="AN88" i="3"/>
  <c r="AD27" i="3"/>
  <c r="AN136" i="3"/>
  <c r="AD35" i="3"/>
  <c r="T88" i="3"/>
  <c r="AN87" i="3"/>
  <c r="AN123" i="3"/>
  <c r="AD131" i="3"/>
  <c r="T124" i="3"/>
  <c r="AD124" i="3"/>
  <c r="T167" i="3"/>
  <c r="AN167" i="3"/>
  <c r="AD167" i="3"/>
  <c r="D167" i="3" s="1"/>
  <c r="AN219" i="3"/>
  <c r="T219" i="3"/>
  <c r="AD195" i="3"/>
  <c r="AN211" i="3"/>
  <c r="T211" i="3"/>
  <c r="AD218" i="3"/>
  <c r="AN281" i="3"/>
  <c r="AD281" i="3"/>
  <c r="T281" i="3"/>
  <c r="O9" i="3"/>
  <c r="AK10" i="3"/>
  <c r="Q10" i="3"/>
  <c r="AA10" i="3"/>
  <c r="O28" i="3"/>
  <c r="Q29" i="3"/>
  <c r="AK29" i="3"/>
  <c r="AA29" i="3"/>
  <c r="O111" i="3"/>
  <c r="AA112" i="3"/>
  <c r="Q112" i="3"/>
  <c r="AK112" i="3"/>
  <c r="O167" i="3"/>
  <c r="AK168" i="3"/>
  <c r="Q168" i="3"/>
  <c r="AA168" i="3"/>
  <c r="Q182" i="3"/>
  <c r="AF14" i="3"/>
  <c r="D14" i="3" s="1"/>
  <c r="V14" i="3"/>
  <c r="AP14" i="3"/>
  <c r="V50" i="3"/>
  <c r="AP22" i="3"/>
  <c r="AF22" i="3"/>
  <c r="V22" i="3"/>
  <c r="AF113" i="3"/>
  <c r="V113" i="3"/>
  <c r="AP113" i="3"/>
  <c r="V95" i="3"/>
  <c r="AP95" i="3"/>
  <c r="AF95" i="3"/>
  <c r="AP168" i="3"/>
  <c r="V264" i="3"/>
  <c r="AF306" i="3"/>
  <c r="V306" i="3"/>
  <c r="V315" i="3"/>
  <c r="AF315" i="3"/>
  <c r="AO168" i="3"/>
  <c r="U168" i="3"/>
  <c r="AE334" i="3"/>
  <c r="AO334" i="3"/>
  <c r="U334" i="3"/>
  <c r="AG19" i="3"/>
  <c r="D19" i="3" s="1"/>
  <c r="AQ19" i="3"/>
  <c r="AG45" i="3"/>
  <c r="AG23" i="3"/>
  <c r="W11" i="3"/>
  <c r="AG11" i="3"/>
  <c r="AQ24" i="3"/>
  <c r="W24" i="3"/>
  <c r="AG121" i="3"/>
  <c r="AG115" i="3"/>
  <c r="AQ68" i="3"/>
  <c r="AQ90" i="3"/>
  <c r="AG109" i="3"/>
  <c r="AQ109" i="3"/>
  <c r="W135" i="3"/>
  <c r="AG135" i="3"/>
  <c r="AQ132" i="3"/>
  <c r="AG171" i="3"/>
  <c r="AQ199" i="3"/>
  <c r="AG209" i="3"/>
  <c r="W209" i="3"/>
  <c r="AQ259" i="3"/>
  <c r="AG229" i="3"/>
  <c r="AQ229" i="3"/>
  <c r="AQ239" i="3"/>
  <c r="AG249" i="3"/>
  <c r="AG262" i="3"/>
  <c r="W302" i="3"/>
  <c r="AQ324" i="3"/>
  <c r="AG350" i="3"/>
  <c r="W350" i="3"/>
  <c r="T56" i="3"/>
  <c r="AN56" i="3"/>
  <c r="AD56" i="3"/>
  <c r="AN16" i="3"/>
  <c r="AN112" i="3"/>
  <c r="AD112" i="3"/>
  <c r="AN149" i="3"/>
  <c r="AD138" i="3"/>
  <c r="T138" i="3"/>
  <c r="T123" i="3"/>
  <c r="T179" i="3"/>
  <c r="AD163" i="3"/>
  <c r="T163" i="3"/>
  <c r="T228" i="3"/>
  <c r="AD197" i="3"/>
  <c r="T282" i="3"/>
  <c r="O31" i="3"/>
  <c r="Q32" i="3"/>
  <c r="AA32" i="3"/>
  <c r="AK32" i="3"/>
  <c r="O139" i="3"/>
  <c r="AK140" i="3"/>
  <c r="Q140" i="3"/>
  <c r="AA140" i="3"/>
  <c r="Q258" i="3"/>
  <c r="O356" i="3"/>
  <c r="Q357" i="3"/>
  <c r="AK357" i="3"/>
  <c r="AA357" i="3"/>
  <c r="AF276" i="3"/>
  <c r="AP276" i="3"/>
  <c r="V276" i="3"/>
  <c r="AO86" i="3"/>
  <c r="AE86" i="3"/>
  <c r="U86" i="3"/>
  <c r="AE153" i="3"/>
  <c r="U153" i="3"/>
  <c r="AO153" i="3"/>
  <c r="AC115" i="3"/>
  <c r="S115" i="3"/>
  <c r="AM115" i="3"/>
  <c r="AM139" i="3"/>
  <c r="AC139" i="3"/>
  <c r="D139" i="3" s="1"/>
  <c r="S139" i="3"/>
  <c r="AG251" i="3"/>
  <c r="AG266" i="3"/>
  <c r="AG347" i="3"/>
  <c r="AQ347" i="3"/>
  <c r="W306" i="3"/>
  <c r="AG323" i="3"/>
  <c r="AN21" i="3"/>
  <c r="T21" i="3"/>
  <c r="AD41" i="3"/>
  <c r="T146" i="3"/>
  <c r="AD146" i="3"/>
  <c r="AD97" i="3"/>
  <c r="T126" i="3"/>
  <c r="T130" i="3"/>
  <c r="AN130" i="3"/>
  <c r="AD242" i="3"/>
  <c r="AN242" i="3"/>
  <c r="AD250" i="3"/>
  <c r="D55" i="3"/>
  <c r="O84" i="3"/>
  <c r="AK85" i="3"/>
  <c r="AA85" i="3"/>
  <c r="O206" i="3"/>
  <c r="AA207" i="3"/>
  <c r="AK207" i="3"/>
  <c r="Q207" i="3"/>
  <c r="O299" i="3"/>
  <c r="Q300" i="3"/>
  <c r="AK300" i="3"/>
  <c r="D300" i="3" s="1"/>
  <c r="O307" i="3"/>
  <c r="AK308" i="3"/>
  <c r="AA308" i="3"/>
  <c r="Q308" i="3"/>
  <c r="AF81" i="3"/>
  <c r="V81" i="3"/>
  <c r="AP81" i="3"/>
  <c r="AF224" i="3"/>
  <c r="V224" i="3"/>
  <c r="AP224" i="3"/>
  <c r="AF196" i="3"/>
  <c r="AP196" i="3"/>
  <c r="V209" i="3"/>
  <c r="AP209" i="3"/>
  <c r="V233" i="3"/>
  <c r="AF233" i="3"/>
  <c r="AP233" i="3"/>
  <c r="AP278" i="3"/>
  <c r="AF278" i="3"/>
  <c r="AP355" i="3"/>
  <c r="AF355" i="3"/>
  <c r="V355" i="3"/>
  <c r="Y10" i="3"/>
  <c r="AI10" i="3"/>
  <c r="AS10" i="3"/>
  <c r="AQ48" i="3"/>
  <c r="AG48" i="3"/>
  <c r="AQ30" i="3"/>
  <c r="W14" i="3"/>
  <c r="AQ14" i="3"/>
  <c r="W110" i="3"/>
  <c r="AG110" i="3"/>
  <c r="AQ15" i="3"/>
  <c r="W93" i="3"/>
  <c r="AG93" i="3"/>
  <c r="AG184" i="3"/>
  <c r="D184" i="3" s="1"/>
  <c r="W184" i="3"/>
  <c r="AQ237" i="3"/>
  <c r="W237" i="3"/>
  <c r="AQ161" i="3"/>
  <c r="W137" i="3"/>
  <c r="W216" i="3"/>
  <c r="AG243" i="3"/>
  <c r="W243" i="3"/>
  <c r="AG312" i="3"/>
  <c r="D312" i="3" s="1"/>
  <c r="AQ312" i="3"/>
  <c r="AG354" i="3"/>
  <c r="AQ363" i="3"/>
  <c r="AN101" i="3"/>
  <c r="AD185" i="3"/>
  <c r="D185" i="3" s="1"/>
  <c r="AN185" i="3"/>
  <c r="T185" i="3"/>
  <c r="AN188" i="3"/>
  <c r="AD188" i="3"/>
  <c r="AD252" i="3"/>
  <c r="AD304" i="3"/>
  <c r="AD299" i="3"/>
  <c r="D299" i="3" s="1"/>
  <c r="AN299" i="3"/>
  <c r="D66" i="3"/>
  <c r="Q85" i="3"/>
  <c r="O127" i="3"/>
  <c r="AK128" i="3"/>
  <c r="AA128" i="3"/>
  <c r="Q128" i="3"/>
  <c r="O259" i="3"/>
  <c r="Q260" i="3"/>
  <c r="AK260" i="3"/>
  <c r="AA260" i="3"/>
  <c r="O325" i="3"/>
  <c r="Q326" i="3"/>
  <c r="AA326" i="3"/>
  <c r="AK326" i="3"/>
  <c r="AA331" i="3"/>
  <c r="AF174" i="3"/>
  <c r="AP174" i="3"/>
  <c r="V174" i="3"/>
  <c r="AP195" i="3"/>
  <c r="V195" i="3"/>
  <c r="AF195" i="3"/>
  <c r="D195" i="3" s="1"/>
  <c r="V196" i="3"/>
  <c r="AO74" i="3"/>
  <c r="AE74" i="3"/>
  <c r="U74" i="3"/>
  <c r="O300" i="3"/>
  <c r="AK301" i="3"/>
  <c r="Q301" i="3"/>
  <c r="O349" i="3"/>
  <c r="Q350" i="3"/>
  <c r="AA350" i="3"/>
  <c r="AK350" i="3"/>
  <c r="AQ58" i="3"/>
  <c r="AQ134" i="3"/>
  <c r="W105" i="3"/>
  <c r="AQ105" i="3"/>
  <c r="AQ94" i="3"/>
  <c r="AG128" i="3"/>
  <c r="AG191" i="3"/>
  <c r="AQ191" i="3"/>
  <c r="AG164" i="3"/>
  <c r="W121" i="3"/>
  <c r="AG217" i="3"/>
  <c r="AQ257" i="3"/>
  <c r="AG257" i="3"/>
  <c r="W258" i="3"/>
  <c r="AQ277" i="3"/>
  <c r="AQ299" i="3"/>
  <c r="AG299" i="3"/>
  <c r="AQ332" i="3"/>
  <c r="AG332" i="3"/>
  <c r="AG368" i="3"/>
  <c r="W368" i="3"/>
  <c r="T22" i="3"/>
  <c r="AN11" i="3"/>
  <c r="AN60" i="3"/>
  <c r="AN118" i="3"/>
  <c r="T103" i="3"/>
  <c r="T109" i="3"/>
  <c r="AN109" i="3"/>
  <c r="AN127" i="3"/>
  <c r="T127" i="3"/>
  <c r="AD127" i="3"/>
  <c r="AN134" i="3"/>
  <c r="T134" i="3"/>
  <c r="AD181" i="3"/>
  <c r="AN181" i="3"/>
  <c r="T181" i="3"/>
  <c r="AQ43" i="3"/>
  <c r="AG43" i="3"/>
  <c r="AQ26" i="3"/>
  <c r="W26" i="3"/>
  <c r="W19" i="3"/>
  <c r="AG89" i="3"/>
  <c r="W89" i="3"/>
  <c r="W104" i="3"/>
  <c r="AQ111" i="3"/>
  <c r="AG84" i="3"/>
  <c r="AG96" i="3"/>
  <c r="AQ75" i="3"/>
  <c r="W103" i="3"/>
  <c r="AG154" i="3"/>
  <c r="AG152" i="3"/>
  <c r="AG169" i="3"/>
  <c r="W212" i="3"/>
  <c r="W227" i="3"/>
  <c r="AG259" i="3"/>
  <c r="AG276" i="3"/>
  <c r="AQ276" i="3"/>
  <c r="AQ258" i="3"/>
  <c r="AQ250" i="3"/>
  <c r="AQ272" i="3"/>
  <c r="W312" i="3"/>
  <c r="AG300" i="3"/>
  <c r="AQ326" i="3"/>
  <c r="AQ334" i="3"/>
  <c r="AQ367" i="3"/>
  <c r="AG358" i="3"/>
  <c r="AG364" i="3"/>
  <c r="AN91" i="3"/>
  <c r="T91" i="3"/>
  <c r="AD61" i="3"/>
  <c r="T54" i="3"/>
  <c r="AD94" i="3"/>
  <c r="AN82" i="3"/>
  <c r="AD45" i="3"/>
  <c r="T55" i="3"/>
  <c r="T66" i="3"/>
  <c r="AD96" i="3"/>
  <c r="T73" i="3"/>
  <c r="AD73" i="3"/>
  <c r="D73" i="3" s="1"/>
  <c r="AD89" i="3"/>
  <c r="AN89" i="3"/>
  <c r="T135" i="3"/>
  <c r="AN103" i="3"/>
  <c r="T145" i="3"/>
  <c r="AD160" i="3"/>
  <c r="D160" i="3" s="1"/>
  <c r="AN174" i="3"/>
  <c r="AD174" i="3"/>
  <c r="AN163" i="3"/>
  <c r="AN213" i="3"/>
  <c r="T213" i="3"/>
  <c r="AD213" i="3"/>
  <c r="T191" i="3"/>
  <c r="AN200" i="3"/>
  <c r="AD238" i="3"/>
  <c r="T238" i="3"/>
  <c r="AN238" i="3"/>
  <c r="T188" i="3"/>
  <c r="T197" i="3"/>
  <c r="AD226" i="3"/>
  <c r="T226" i="3"/>
  <c r="AN226" i="3"/>
  <c r="T244" i="3"/>
  <c r="AD244" i="3"/>
  <c r="D244" i="3" s="1"/>
  <c r="AN244" i="3"/>
  <c r="T299" i="3"/>
  <c r="AK272" i="3"/>
  <c r="O334" i="3"/>
  <c r="Q335" i="3"/>
  <c r="AK335" i="3"/>
  <c r="AA335" i="3"/>
  <c r="D335" i="3" s="1"/>
  <c r="V258" i="3"/>
  <c r="AF258" i="3"/>
  <c r="AP258" i="3"/>
  <c r="V327" i="3"/>
  <c r="AF327" i="3"/>
  <c r="AN274" i="3"/>
  <c r="AN297" i="3"/>
  <c r="AN333" i="3"/>
  <c r="AN329" i="3"/>
  <c r="AD328" i="3"/>
  <c r="AA20" i="3"/>
  <c r="D20" i="3" s="1"/>
  <c r="AK64" i="3"/>
  <c r="O20" i="3"/>
  <c r="O38" i="3"/>
  <c r="O52" i="3"/>
  <c r="Q53" i="3"/>
  <c r="O78" i="3"/>
  <c r="Q79" i="3"/>
  <c r="O103" i="3"/>
  <c r="Q104" i="3"/>
  <c r="AA209" i="3"/>
  <c r="O174" i="3"/>
  <c r="O156" i="3"/>
  <c r="Q157" i="3"/>
  <c r="Q190" i="3"/>
  <c r="O166" i="3"/>
  <c r="O123" i="3"/>
  <c r="AK124" i="3"/>
  <c r="O135" i="3"/>
  <c r="AA136" i="3"/>
  <c r="D136" i="3" s="1"/>
  <c r="O147" i="3"/>
  <c r="AA148" i="3"/>
  <c r="O159" i="3"/>
  <c r="O232" i="3"/>
  <c r="O215" i="3"/>
  <c r="O219" i="3"/>
  <c r="Q213" i="3"/>
  <c r="AA216" i="3"/>
  <c r="O263" i="3"/>
  <c r="AK264" i="3"/>
  <c r="AA238" i="3"/>
  <c r="O245" i="3"/>
  <c r="Q292" i="3"/>
  <c r="O296" i="3"/>
  <c r="AK297" i="3"/>
  <c r="O350" i="3"/>
  <c r="Q351" i="3"/>
  <c r="O303" i="3"/>
  <c r="O317" i="3"/>
  <c r="O341" i="3"/>
  <c r="Q342" i="3"/>
  <c r="O342" i="3"/>
  <c r="Q343" i="3"/>
  <c r="AA336" i="3"/>
  <c r="O355" i="3"/>
  <c r="AA356" i="3"/>
  <c r="O368" i="3"/>
  <c r="AP75" i="3"/>
  <c r="AP64" i="3"/>
  <c r="AF105" i="3"/>
  <c r="V93" i="3"/>
  <c r="AF140" i="3"/>
  <c r="AP141" i="3"/>
  <c r="AP122" i="3"/>
  <c r="AF148" i="3"/>
  <c r="AF149" i="3"/>
  <c r="AP165" i="3"/>
  <c r="V189" i="3"/>
  <c r="AP216" i="3"/>
  <c r="AP331" i="3"/>
  <c r="AF335" i="3"/>
  <c r="AE136" i="3"/>
  <c r="AO136" i="3"/>
  <c r="AO150" i="3"/>
  <c r="U150" i="3"/>
  <c r="AE179" i="3"/>
  <c r="U179" i="3"/>
  <c r="AO126" i="3"/>
  <c r="U126" i="3"/>
  <c r="AE126" i="3"/>
  <c r="AE344" i="3"/>
  <c r="S113" i="3"/>
  <c r="AM113" i="3"/>
  <c r="S103" i="3"/>
  <c r="AC103" i="3"/>
  <c r="D103" i="3" s="1"/>
  <c r="AM103" i="3"/>
  <c r="AC152" i="3"/>
  <c r="AM152" i="3"/>
  <c r="S152" i="3"/>
  <c r="AI162" i="3"/>
  <c r="AS162" i="3"/>
  <c r="Y162" i="3"/>
  <c r="AI229" i="3"/>
  <c r="AS229" i="3"/>
  <c r="Y229" i="3"/>
  <c r="AI290" i="3"/>
  <c r="AS290" i="3"/>
  <c r="Y290" i="3"/>
  <c r="AL271" i="3"/>
  <c r="AB271" i="3"/>
  <c r="R271" i="3"/>
  <c r="X275" i="3"/>
  <c r="AH275" i="3"/>
  <c r="AR275" i="3"/>
  <c r="AJ51" i="3"/>
  <c r="Z51" i="3"/>
  <c r="AT51" i="3"/>
  <c r="AT279" i="3"/>
  <c r="Z279" i="3"/>
  <c r="AJ279" i="3"/>
  <c r="D279" i="3" s="1"/>
  <c r="Z306" i="3"/>
  <c r="AJ306" i="3"/>
  <c r="AT306" i="3"/>
  <c r="AD214" i="3"/>
  <c r="O66" i="3"/>
  <c r="O25" i="3"/>
  <c r="O93" i="3"/>
  <c r="AK19" i="3"/>
  <c r="O68" i="3"/>
  <c r="Q69" i="3"/>
  <c r="AA51" i="3"/>
  <c r="O54" i="3"/>
  <c r="Q55" i="3"/>
  <c r="O82" i="3"/>
  <c r="Q83" i="3"/>
  <c r="AK71" i="3"/>
  <c r="AA83" i="3"/>
  <c r="O191" i="3"/>
  <c r="O190" i="3"/>
  <c r="O210" i="3"/>
  <c r="O226" i="3"/>
  <c r="O220" i="3"/>
  <c r="O244" i="3"/>
  <c r="AK245" i="3"/>
  <c r="O242" i="3"/>
  <c r="Q285" i="3"/>
  <c r="D240" i="3"/>
  <c r="Q246" i="3"/>
  <c r="D313" i="3"/>
  <c r="O331" i="3"/>
  <c r="O329" i="3"/>
  <c r="AP56" i="3"/>
  <c r="V75" i="3"/>
  <c r="AP37" i="3"/>
  <c r="AP58" i="3"/>
  <c r="AF88" i="3"/>
  <c r="V115" i="3"/>
  <c r="AP125" i="3"/>
  <c r="V148" i="3"/>
  <c r="V135" i="3"/>
  <c r="AF159" i="3"/>
  <c r="AP159" i="3"/>
  <c r="D159" i="3" s="1"/>
  <c r="V178" i="3"/>
  <c r="AP167" i="3"/>
  <c r="V188" i="3"/>
  <c r="AF244" i="3"/>
  <c r="AF202" i="3"/>
  <c r="D202" i="3" s="1"/>
  <c r="V235" i="3"/>
  <c r="AP215" i="3"/>
  <c r="AP235" i="3"/>
  <c r="V308" i="3"/>
  <c r="V311" i="3"/>
  <c r="AP293" i="3"/>
  <c r="V293" i="3"/>
  <c r="AF308" i="3"/>
  <c r="AP318" i="3"/>
  <c r="AP350" i="3"/>
  <c r="AO18" i="3"/>
  <c r="U43" i="3"/>
  <c r="AE43" i="3"/>
  <c r="AE142" i="3"/>
  <c r="AO142" i="3"/>
  <c r="AO151" i="3"/>
  <c r="AE150" i="3"/>
  <c r="AO272" i="3"/>
  <c r="U272" i="3"/>
  <c r="AO333" i="3"/>
  <c r="AE333" i="3"/>
  <c r="U341" i="3"/>
  <c r="AE341" i="3"/>
  <c r="AM40" i="3"/>
  <c r="AC40" i="3"/>
  <c r="S58" i="3"/>
  <c r="AC58" i="3"/>
  <c r="D58" i="3" s="1"/>
  <c r="AM58" i="3"/>
  <c r="AC175" i="3"/>
  <c r="S175" i="3"/>
  <c r="AM175" i="3"/>
  <c r="AC136" i="3"/>
  <c r="AM136" i="3"/>
  <c r="AC281" i="3"/>
  <c r="D281" i="3" s="1"/>
  <c r="S281" i="3"/>
  <c r="AM281" i="3"/>
  <c r="Y306" i="3"/>
  <c r="AI306" i="3"/>
  <c r="AS306" i="3"/>
  <c r="AB62" i="3"/>
  <c r="R62" i="3"/>
  <c r="AL62" i="3"/>
  <c r="AB47" i="3"/>
  <c r="D47" i="3" s="1"/>
  <c r="R47" i="3"/>
  <c r="AL47" i="3"/>
  <c r="R278" i="3"/>
  <c r="AL278" i="3"/>
  <c r="AJ53" i="3"/>
  <c r="AT53" i="3"/>
  <c r="Z53" i="3"/>
  <c r="AJ186" i="3"/>
  <c r="AT186" i="3"/>
  <c r="Z186" i="3"/>
  <c r="AD296" i="3"/>
  <c r="D296" i="3" s="1"/>
  <c r="T296" i="3"/>
  <c r="AN296" i="3"/>
  <c r="O35" i="3"/>
  <c r="D35" i="3"/>
  <c r="O27" i="3"/>
  <c r="AA28" i="3"/>
  <c r="O21" i="3"/>
  <c r="O76" i="3"/>
  <c r="O40" i="3"/>
  <c r="Q41" i="3"/>
  <c r="O56" i="3"/>
  <c r="AK57" i="3"/>
  <c r="D57" i="3" s="1"/>
  <c r="O108" i="3"/>
  <c r="O81" i="3"/>
  <c r="AK82" i="3"/>
  <c r="O113" i="3"/>
  <c r="Q114" i="3"/>
  <c r="O85" i="3"/>
  <c r="AK86" i="3"/>
  <c r="O62" i="3"/>
  <c r="Q135" i="3"/>
  <c r="AK73" i="3"/>
  <c r="D87" i="3"/>
  <c r="O117" i="3"/>
  <c r="O104" i="3"/>
  <c r="O154" i="3"/>
  <c r="AA155" i="3"/>
  <c r="D155" i="3" s="1"/>
  <c r="O132" i="3"/>
  <c r="Q133" i="3"/>
  <c r="O160" i="3"/>
  <c r="O178" i="3"/>
  <c r="D158" i="3"/>
  <c r="O125" i="3"/>
  <c r="O137" i="3"/>
  <c r="O149" i="3"/>
  <c r="O161" i="3"/>
  <c r="AK147" i="3"/>
  <c r="O194" i="3"/>
  <c r="O202" i="3"/>
  <c r="O197" i="3"/>
  <c r="AK198" i="3"/>
  <c r="O211" i="3"/>
  <c r="AA212" i="3"/>
  <c r="O267" i="3"/>
  <c r="O247" i="3"/>
  <c r="O270" i="3"/>
  <c r="AA271" i="3"/>
  <c r="AK268" i="3"/>
  <c r="AA278" i="3"/>
  <c r="O298" i="3"/>
  <c r="O305" i="3"/>
  <c r="AK306" i="3"/>
  <c r="O319" i="3"/>
  <c r="AA320" i="3"/>
  <c r="O338" i="3"/>
  <c r="Q339" i="3"/>
  <c r="AK339" i="3"/>
  <c r="O346" i="3"/>
  <c r="D359" i="3"/>
  <c r="V10" i="3"/>
  <c r="AP10" i="3"/>
  <c r="AF76" i="3"/>
  <c r="AF115" i="3"/>
  <c r="AP246" i="3"/>
  <c r="AF246" i="3"/>
  <c r="D246" i="3" s="1"/>
  <c r="V282" i="3"/>
  <c r="AF282" i="3"/>
  <c r="AP294" i="3"/>
  <c r="AF294" i="3"/>
  <c r="V338" i="3"/>
  <c r="AF338" i="3"/>
  <c r="AO11" i="3"/>
  <c r="U11" i="3"/>
  <c r="AE11" i="3"/>
  <c r="U21" i="3"/>
  <c r="AE21" i="3"/>
  <c r="U41" i="3"/>
  <c r="AO41" i="3"/>
  <c r="AO97" i="3"/>
  <c r="AE97" i="3"/>
  <c r="AO119" i="3"/>
  <c r="U119" i="3"/>
  <c r="AE160" i="3"/>
  <c r="U160" i="3"/>
  <c r="U163" i="3"/>
  <c r="AO163" i="3"/>
  <c r="AE163" i="3"/>
  <c r="AE164" i="3"/>
  <c r="U164" i="3"/>
  <c r="AE182" i="3"/>
  <c r="AO182" i="3"/>
  <c r="AE236" i="3"/>
  <c r="AO236" i="3"/>
  <c r="U236" i="3"/>
  <c r="U231" i="3"/>
  <c r="AE231" i="3"/>
  <c r="AO231" i="3"/>
  <c r="U274" i="3"/>
  <c r="AO274" i="3"/>
  <c r="AE301" i="3"/>
  <c r="D301" i="3" s="1"/>
  <c r="U301" i="3"/>
  <c r="U281" i="3"/>
  <c r="AE281" i="3"/>
  <c r="AO281" i="3"/>
  <c r="AO338" i="3"/>
  <c r="U338" i="3"/>
  <c r="AE338" i="3"/>
  <c r="AM88" i="3"/>
  <c r="S119" i="3"/>
  <c r="AC119" i="3"/>
  <c r="AC179" i="3"/>
  <c r="AM179" i="3"/>
  <c r="AC156" i="3"/>
  <c r="S156" i="3"/>
  <c r="AM196" i="3"/>
  <c r="AC196" i="3"/>
  <c r="AM217" i="3"/>
  <c r="S217" i="3"/>
  <c r="S203" i="3"/>
  <c r="AC203" i="3"/>
  <c r="S259" i="3"/>
  <c r="AC259" i="3"/>
  <c r="S235" i="3"/>
  <c r="AC235" i="3"/>
  <c r="AM235" i="3"/>
  <c r="S284" i="3"/>
  <c r="AC284" i="3"/>
  <c r="AM284" i="3"/>
  <c r="S345" i="3"/>
  <c r="AC345" i="3"/>
  <c r="AM345" i="3"/>
  <c r="Y201" i="3"/>
  <c r="AS201" i="3"/>
  <c r="AI201" i="3"/>
  <c r="AO14" i="3"/>
  <c r="AE14" i="3"/>
  <c r="U14" i="3"/>
  <c r="U10" i="3"/>
  <c r="AE10" i="3"/>
  <c r="AO10" i="3"/>
  <c r="AO83" i="3"/>
  <c r="U83" i="3"/>
  <c r="AE83" i="3"/>
  <c r="AO114" i="3"/>
  <c r="U114" i="3"/>
  <c r="U257" i="3"/>
  <c r="AE257" i="3"/>
  <c r="D257" i="3" s="1"/>
  <c r="AE259" i="3"/>
  <c r="AO259" i="3"/>
  <c r="AE233" i="3"/>
  <c r="AO233" i="3"/>
  <c r="U247" i="3"/>
  <c r="AE247" i="3"/>
  <c r="AE289" i="3"/>
  <c r="U289" i="3"/>
  <c r="AO289" i="3"/>
  <c r="AM51" i="3"/>
  <c r="AC51" i="3"/>
  <c r="S51" i="3"/>
  <c r="AM119" i="3"/>
  <c r="S179" i="3"/>
  <c r="AM203" i="3"/>
  <c r="AM265" i="3"/>
  <c r="AC265" i="3"/>
  <c r="AI23" i="3"/>
  <c r="AS23" i="3"/>
  <c r="Y23" i="3"/>
  <c r="AI161" i="3"/>
  <c r="AS161" i="3"/>
  <c r="Y161" i="3"/>
  <c r="AS358" i="3"/>
  <c r="AI358" i="3"/>
  <c r="Y358" i="3"/>
  <c r="AQ72" i="3"/>
  <c r="AG241" i="3"/>
  <c r="AG335" i="3"/>
  <c r="AD44" i="3"/>
  <c r="AN178" i="3"/>
  <c r="T220" i="3"/>
  <c r="AN230" i="3"/>
  <c r="T210" i="3"/>
  <c r="AD222" i="3"/>
  <c r="AN260" i="3"/>
  <c r="T290" i="3"/>
  <c r="AD272" i="3"/>
  <c r="T293" i="3"/>
  <c r="AN321" i="3"/>
  <c r="AN331" i="3"/>
  <c r="T331" i="3"/>
  <c r="AD331" i="3"/>
  <c r="AA118" i="3"/>
  <c r="AA11" i="3"/>
  <c r="O43" i="3"/>
  <c r="O11" i="3"/>
  <c r="Q12" i="3"/>
  <c r="O79" i="3"/>
  <c r="Q80" i="3"/>
  <c r="Q36" i="3"/>
  <c r="AK51" i="3"/>
  <c r="O61" i="3"/>
  <c r="AK62" i="3"/>
  <c r="O30" i="3"/>
  <c r="Q31" i="3"/>
  <c r="O87" i="3"/>
  <c r="Q88" i="3"/>
  <c r="AA62" i="3"/>
  <c r="AK96" i="3"/>
  <c r="O67" i="3"/>
  <c r="O49" i="3"/>
  <c r="AK114" i="3"/>
  <c r="AK79" i="3"/>
  <c r="AA67" i="3"/>
  <c r="O94" i="3"/>
  <c r="O86" i="3"/>
  <c r="O114" i="3"/>
  <c r="O96" i="3"/>
  <c r="O109" i="3"/>
  <c r="O221" i="3"/>
  <c r="AK222" i="3"/>
  <c r="Q167" i="3"/>
  <c r="Q198" i="3"/>
  <c r="O144" i="3"/>
  <c r="AK145" i="3"/>
  <c r="O142" i="3"/>
  <c r="AA133" i="3"/>
  <c r="O184" i="3"/>
  <c r="O168" i="3"/>
  <c r="AA169" i="3"/>
  <c r="AK169" i="3"/>
  <c r="Q169" i="3"/>
  <c r="AK155" i="3"/>
  <c r="AK216" i="3"/>
  <c r="O201" i="3"/>
  <c r="AA198" i="3"/>
  <c r="O258" i="3"/>
  <c r="O224" i="3"/>
  <c r="Q233" i="3"/>
  <c r="AK227" i="3"/>
  <c r="AA259" i="3"/>
  <c r="AA248" i="3"/>
  <c r="O290" i="3"/>
  <c r="AA277" i="3"/>
  <c r="O286" i="3"/>
  <c r="AK304" i="3"/>
  <c r="O280" i="3"/>
  <c r="O304" i="3"/>
  <c r="AK305" i="3"/>
  <c r="AA304" i="3"/>
  <c r="AA332" i="3"/>
  <c r="O336" i="3"/>
  <c r="AA342" i="3"/>
  <c r="AK353" i="3"/>
  <c r="O339" i="3"/>
  <c r="Q340" i="3"/>
  <c r="AF46" i="3"/>
  <c r="V36" i="3"/>
  <c r="AP36" i="3"/>
  <c r="AF33" i="3"/>
  <c r="V25" i="3"/>
  <c r="V89" i="3"/>
  <c r="AF89" i="3"/>
  <c r="V139" i="3"/>
  <c r="AP139" i="3"/>
  <c r="AF160" i="3"/>
  <c r="AF164" i="3"/>
  <c r="V197" i="3"/>
  <c r="V149" i="3"/>
  <c r="V172" i="3"/>
  <c r="V201" i="3"/>
  <c r="AP178" i="3"/>
  <c r="AP175" i="3"/>
  <c r="AP172" i="3"/>
  <c r="AF226" i="3"/>
  <c r="AF182" i="3"/>
  <c r="AP222" i="3"/>
  <c r="AF222" i="3"/>
  <c r="V222" i="3"/>
  <c r="AF199" i="3"/>
  <c r="AP255" i="3"/>
  <c r="V270" i="3"/>
  <c r="AF253" i="3"/>
  <c r="AF289" i="3"/>
  <c r="AF277" i="3"/>
  <c r="V259" i="3"/>
  <c r="AP259" i="3"/>
  <c r="AF320" i="3"/>
  <c r="V320" i="3"/>
  <c r="AF331" i="3"/>
  <c r="AP329" i="3"/>
  <c r="AF366" i="3"/>
  <c r="AE26" i="3"/>
  <c r="AE54" i="3"/>
  <c r="D54" i="3" s="1"/>
  <c r="AO21" i="3"/>
  <c r="U38" i="3"/>
  <c r="U27" i="3"/>
  <c r="AO27" i="3"/>
  <c r="AE27" i="3"/>
  <c r="AO35" i="3"/>
  <c r="AE119" i="3"/>
  <c r="AE128" i="3"/>
  <c r="AO128" i="3"/>
  <c r="U128" i="3"/>
  <c r="AO247" i="3"/>
  <c r="AE122" i="3"/>
  <c r="D122" i="3" s="1"/>
  <c r="AE174" i="3"/>
  <c r="D174" i="3" s="1"/>
  <c r="AO179" i="3"/>
  <c r="AE203" i="3"/>
  <c r="AO203" i="3"/>
  <c r="AE325" i="3"/>
  <c r="D325" i="3" s="1"/>
  <c r="U325" i="3"/>
  <c r="AO325" i="3"/>
  <c r="AO318" i="3"/>
  <c r="U318" i="3"/>
  <c r="AE318" i="3"/>
  <c r="AO355" i="3"/>
  <c r="AE355" i="3"/>
  <c r="D355" i="3" s="1"/>
  <c r="AC37" i="3"/>
  <c r="D37" i="3" s="1"/>
  <c r="S37" i="3"/>
  <c r="AM143" i="3"/>
  <c r="S143" i="3"/>
  <c r="AC143" i="3"/>
  <c r="D143" i="3" s="1"/>
  <c r="AM163" i="3"/>
  <c r="S163" i="3"/>
  <c r="AC163" i="3"/>
  <c r="Y13" i="3"/>
  <c r="AI13" i="3"/>
  <c r="AS13" i="3"/>
  <c r="Y87" i="3"/>
  <c r="AS87" i="3"/>
  <c r="AI87" i="3"/>
  <c r="AS173" i="3"/>
  <c r="Y173" i="3"/>
  <c r="Y269" i="3"/>
  <c r="AS269" i="3"/>
  <c r="AI269" i="3"/>
  <c r="AI278" i="3"/>
  <c r="Y278" i="3"/>
  <c r="AS278" i="3"/>
  <c r="AI275" i="3"/>
  <c r="AS275" i="3"/>
  <c r="Y275" i="3"/>
  <c r="AB179" i="3"/>
  <c r="AL179" i="3"/>
  <c r="R179" i="3"/>
  <c r="X21" i="3"/>
  <c r="AH21" i="3"/>
  <c r="AR21" i="3"/>
  <c r="X73" i="3"/>
  <c r="AH73" i="3"/>
  <c r="AR73" i="3"/>
  <c r="AR112" i="3"/>
  <c r="AH112" i="3"/>
  <c r="X112" i="3"/>
  <c r="AG79" i="3"/>
  <c r="AQ74" i="3"/>
  <c r="AG88" i="3"/>
  <c r="AQ79" i="3"/>
  <c r="AG138" i="3"/>
  <c r="T47" i="3"/>
  <c r="AD51" i="3"/>
  <c r="T108" i="3"/>
  <c r="T202" i="3"/>
  <c r="T223" i="3"/>
  <c r="AD245" i="3"/>
  <c r="AD269" i="3"/>
  <c r="AD260" i="3"/>
  <c r="AD274" i="3"/>
  <c r="AN307" i="3"/>
  <c r="AD303" i="3"/>
  <c r="T318" i="3"/>
  <c r="T333" i="3"/>
  <c r="T361" i="3"/>
  <c r="AN361" i="3"/>
  <c r="T337" i="3"/>
  <c r="Q11" i="3"/>
  <c r="AK21" i="3"/>
  <c r="O16" i="3"/>
  <c r="Q17" i="3"/>
  <c r="D13" i="3"/>
  <c r="O41" i="3"/>
  <c r="AK42" i="3"/>
  <c r="AA42" i="3"/>
  <c r="O39" i="3"/>
  <c r="AK53" i="3"/>
  <c r="O32" i="3"/>
  <c r="O46" i="3"/>
  <c r="O60" i="3"/>
  <c r="AK61" i="3"/>
  <c r="Q61" i="3"/>
  <c r="AA61" i="3"/>
  <c r="O107" i="3"/>
  <c r="O100" i="3"/>
  <c r="Q71" i="3"/>
  <c r="Q50" i="3"/>
  <c r="Q70" i="3"/>
  <c r="AK83" i="3"/>
  <c r="AA69" i="3"/>
  <c r="O163" i="3"/>
  <c r="Q87" i="3"/>
  <c r="O112" i="3"/>
  <c r="Q113" i="3"/>
  <c r="AK113" i="3"/>
  <c r="Q129" i="3"/>
  <c r="AA124" i="3"/>
  <c r="AK162" i="3"/>
  <c r="O152" i="3"/>
  <c r="AK136" i="3"/>
  <c r="O185" i="3"/>
  <c r="AA186" i="3"/>
  <c r="D171" i="3"/>
  <c r="AK157" i="3"/>
  <c r="Q202" i="3"/>
  <c r="O198" i="3"/>
  <c r="Q191" i="3"/>
  <c r="O274" i="3"/>
  <c r="AK275" i="3"/>
  <c r="AA199" i="3"/>
  <c r="O209" i="3"/>
  <c r="O233" i="3"/>
  <c r="Q234" i="3"/>
  <c r="O269" i="3"/>
  <c r="O240" i="3"/>
  <c r="AK241" i="3"/>
  <c r="AK234" i="3"/>
  <c r="O264" i="3"/>
  <c r="Q281" i="3"/>
  <c r="Q319" i="3"/>
  <c r="O326" i="3"/>
  <c r="O308" i="3"/>
  <c r="O314" i="3"/>
  <c r="AA306" i="3"/>
  <c r="O345" i="3"/>
  <c r="Q346" i="3"/>
  <c r="O309" i="3"/>
  <c r="AK310" i="3"/>
  <c r="AA327" i="3"/>
  <c r="AA319" i="3"/>
  <c r="O337" i="3"/>
  <c r="Q338" i="3"/>
  <c r="AA339" i="3"/>
  <c r="O343" i="3"/>
  <c r="AA344" i="3"/>
  <c r="O351" i="3"/>
  <c r="AA352" i="3"/>
  <c r="O361" i="3"/>
  <c r="AP27" i="3"/>
  <c r="AP38" i="3"/>
  <c r="AP44" i="3"/>
  <c r="AP12" i="3"/>
  <c r="V58" i="3"/>
  <c r="V33" i="3"/>
  <c r="V125" i="3"/>
  <c r="AP91" i="3"/>
  <c r="AF141" i="3"/>
  <c r="AP140" i="3"/>
  <c r="AP225" i="3"/>
  <c r="AP185" i="3"/>
  <c r="AF228" i="3"/>
  <c r="AP245" i="3"/>
  <c r="V261" i="3"/>
  <c r="AF261" i="3"/>
  <c r="V305" i="3"/>
  <c r="V365" i="3"/>
  <c r="AF365" i="3"/>
  <c r="V345" i="3"/>
  <c r="AF345" i="3"/>
  <c r="AE56" i="3"/>
  <c r="AE13" i="3"/>
  <c r="AE76" i="3"/>
  <c r="AO76" i="3"/>
  <c r="AO140" i="3"/>
  <c r="U140" i="3"/>
  <c r="AE114" i="3"/>
  <c r="D114" i="3" s="1"/>
  <c r="U203" i="3"/>
  <c r="AE210" i="3"/>
  <c r="U368" i="3"/>
  <c r="AO368" i="3"/>
  <c r="AE368" i="3"/>
  <c r="D368" i="3" s="1"/>
  <c r="AC113" i="3"/>
  <c r="AM67" i="3"/>
  <c r="S67" i="3"/>
  <c r="AC88" i="3"/>
  <c r="D88" i="3" s="1"/>
  <c r="S82" i="3"/>
  <c r="AC82" i="3"/>
  <c r="AC85" i="3"/>
  <c r="AM178" i="3"/>
  <c r="AC178" i="3"/>
  <c r="S178" i="3"/>
  <c r="S126" i="3"/>
  <c r="AM126" i="3"/>
  <c r="AC126" i="3"/>
  <c r="AM259" i="3"/>
  <c r="AC269" i="3"/>
  <c r="D269" i="3" s="1"/>
  <c r="S269" i="3"/>
  <c r="AM269" i="3"/>
  <c r="AS184" i="3"/>
  <c r="Y184" i="3"/>
  <c r="AI184" i="3"/>
  <c r="AI239" i="3"/>
  <c r="AS239" i="3"/>
  <c r="AL327" i="3"/>
  <c r="AB327" i="3"/>
  <c r="X107" i="3"/>
  <c r="AR107" i="3"/>
  <c r="AH107" i="3"/>
  <c r="W32" i="3"/>
  <c r="W49" i="3"/>
  <c r="AQ204" i="3"/>
  <c r="W201" i="3"/>
  <c r="W303" i="3"/>
  <c r="W74" i="3"/>
  <c r="AQ76" i="3"/>
  <c r="W138" i="3"/>
  <c r="AG226" i="3"/>
  <c r="W155" i="3"/>
  <c r="W223" i="3"/>
  <c r="AG245" i="3"/>
  <c r="AN30" i="3"/>
  <c r="AN81" i="3"/>
  <c r="T133" i="3"/>
  <c r="T81" i="3"/>
  <c r="T187" i="3"/>
  <c r="T222" i="3"/>
  <c r="AN292" i="3"/>
  <c r="AN264" i="3"/>
  <c r="T307" i="3"/>
  <c r="AD308" i="3"/>
  <c r="T348" i="3"/>
  <c r="AN348" i="3"/>
  <c r="AD334" i="3"/>
  <c r="T334" i="3"/>
  <c r="AD356" i="3"/>
  <c r="Q15" i="3"/>
  <c r="O23" i="3"/>
  <c r="AK37" i="3"/>
  <c r="O24" i="3"/>
  <c r="Q26" i="3"/>
  <c r="AK15" i="3"/>
  <c r="AA22" i="3"/>
  <c r="AA94" i="3"/>
  <c r="Q44" i="3"/>
  <c r="AK55" i="3"/>
  <c r="Q33" i="3"/>
  <c r="Q47" i="3"/>
  <c r="AK68" i="3"/>
  <c r="O98" i="3"/>
  <c r="AA99" i="3"/>
  <c r="D99" i="3" s="1"/>
  <c r="AK36" i="3"/>
  <c r="Q73" i="3"/>
  <c r="O51" i="3"/>
  <c r="AK87" i="3"/>
  <c r="O88" i="3"/>
  <c r="AK89" i="3"/>
  <c r="AA138" i="3"/>
  <c r="O138" i="3"/>
  <c r="O196" i="3"/>
  <c r="Q143" i="3"/>
  <c r="O165" i="3"/>
  <c r="Q166" i="3"/>
  <c r="AK150" i="3"/>
  <c r="O126" i="3"/>
  <c r="O150" i="3"/>
  <c r="AA151" i="3"/>
  <c r="AK192" i="3"/>
  <c r="O173" i="3"/>
  <c r="Q118" i="3"/>
  <c r="AA190" i="3"/>
  <c r="O205" i="3"/>
  <c r="Q206" i="3"/>
  <c r="Q195" i="3"/>
  <c r="O187" i="3"/>
  <c r="O207" i="3"/>
  <c r="AK208" i="3"/>
  <c r="O239" i="3"/>
  <c r="AK240" i="3"/>
  <c r="Q240" i="3"/>
  <c r="O234" i="3"/>
  <c r="O217" i="3"/>
  <c r="AK218" i="3"/>
  <c r="O265" i="3"/>
  <c r="AA266" i="3"/>
  <c r="AA208" i="3"/>
  <c r="O246" i="3"/>
  <c r="Q241" i="3"/>
  <c r="AK236" i="3"/>
  <c r="Q265" i="3"/>
  <c r="O293" i="3"/>
  <c r="AA294" i="3"/>
  <c r="O306" i="3"/>
  <c r="Q307" i="3"/>
  <c r="Q289" i="3"/>
  <c r="O283" i="3"/>
  <c r="AK284" i="3"/>
  <c r="Q291" i="3"/>
  <c r="AA307" i="3"/>
  <c r="AK309" i="3"/>
  <c r="Q321" i="3"/>
  <c r="AA347" i="3"/>
  <c r="Q310" i="3"/>
  <c r="AK330" i="3"/>
  <c r="AA337" i="3"/>
  <c r="O348" i="3"/>
  <c r="O344" i="3"/>
  <c r="Q347" i="3"/>
  <c r="AK352" i="3"/>
  <c r="AK362" i="3"/>
  <c r="O360" i="3"/>
  <c r="AF91" i="3"/>
  <c r="AF12" i="3"/>
  <c r="AF47" i="3"/>
  <c r="AF34" i="3"/>
  <c r="AP34" i="3"/>
  <c r="V20" i="3"/>
  <c r="AF59" i="3"/>
  <c r="V51" i="3"/>
  <c r="V138" i="3"/>
  <c r="AF114" i="3"/>
  <c r="V121" i="3"/>
  <c r="V154" i="3"/>
  <c r="AF175" i="3"/>
  <c r="AP176" i="3"/>
  <c r="AF215" i="3"/>
  <c r="D215" i="3" s="1"/>
  <c r="AF188" i="3"/>
  <c r="D188" i="3" s="1"/>
  <c r="AP223" i="3"/>
  <c r="AP232" i="3"/>
  <c r="V219" i="3"/>
  <c r="V236" i="3"/>
  <c r="V231" i="3"/>
  <c r="AP247" i="3"/>
  <c r="V283" i="3"/>
  <c r="AP283" i="3"/>
  <c r="V251" i="3"/>
  <c r="AP262" i="3"/>
  <c r="AF295" i="3"/>
  <c r="V289" i="3"/>
  <c r="AP305" i="3"/>
  <c r="V319" i="3"/>
  <c r="AF319" i="3"/>
  <c r="AF367" i="3"/>
  <c r="AE32" i="3"/>
  <c r="AO58" i="3"/>
  <c r="U58" i="3"/>
  <c r="AE12" i="3"/>
  <c r="D12" i="3" s="1"/>
  <c r="AO12" i="3"/>
  <c r="AO54" i="3"/>
  <c r="AE88" i="3"/>
  <c r="U64" i="3"/>
  <c r="U76" i="3"/>
  <c r="U88" i="3"/>
  <c r="AO174" i="3"/>
  <c r="U207" i="3"/>
  <c r="AO207" i="3"/>
  <c r="AE207" i="3"/>
  <c r="U327" i="3"/>
  <c r="AE327" i="3"/>
  <c r="AO327" i="3"/>
  <c r="U344" i="3"/>
  <c r="AM69" i="3"/>
  <c r="S69" i="3"/>
  <c r="AM84" i="3"/>
  <c r="AC84" i="3"/>
  <c r="S84" i="3"/>
  <c r="S83" i="3"/>
  <c r="AC83" i="3"/>
  <c r="AM83" i="3"/>
  <c r="S151" i="3"/>
  <c r="AM151" i="3"/>
  <c r="S197" i="3"/>
  <c r="AM197" i="3"/>
  <c r="AC197" i="3"/>
  <c r="D197" i="3" s="1"/>
  <c r="AC264" i="3"/>
  <c r="AM264" i="3"/>
  <c r="S264" i="3"/>
  <c r="AM258" i="3"/>
  <c r="S258" i="3"/>
  <c r="AM246" i="3"/>
  <c r="S246" i="3"/>
  <c r="AC297" i="3"/>
  <c r="D297" i="3" s="1"/>
  <c r="S297" i="3"/>
  <c r="AM297" i="3"/>
  <c r="Y151" i="3"/>
  <c r="AI151" i="3"/>
  <c r="Y239" i="3"/>
  <c r="R327" i="3"/>
  <c r="AN210" i="3"/>
  <c r="AD205" i="3"/>
  <c r="AD249" i="3"/>
  <c r="D249" i="3" s="1"/>
  <c r="AD278" i="3"/>
  <c r="AN308" i="3"/>
  <c r="T313" i="3"/>
  <c r="AN351" i="3"/>
  <c r="AD336" i="3"/>
  <c r="T336" i="3"/>
  <c r="T355" i="3"/>
  <c r="AN355" i="3"/>
  <c r="Q63" i="3"/>
  <c r="O17" i="3"/>
  <c r="AK18" i="3"/>
  <c r="AA18" i="3"/>
  <c r="Q28" i="3"/>
  <c r="O101" i="3"/>
  <c r="O34" i="3"/>
  <c r="O48" i="3"/>
  <c r="O70" i="3"/>
  <c r="O116" i="3"/>
  <c r="AK117" i="3"/>
  <c r="O69" i="3"/>
  <c r="O59" i="3"/>
  <c r="AK59" i="3"/>
  <c r="Q161" i="3"/>
  <c r="O128" i="3"/>
  <c r="AK118" i="3"/>
  <c r="Q155" i="3"/>
  <c r="O164" i="3"/>
  <c r="AA165" i="3"/>
  <c r="Q165" i="3"/>
  <c r="AK133" i="3"/>
  <c r="AK161" i="3"/>
  <c r="AA192" i="3"/>
  <c r="Q179" i="3"/>
  <c r="AA203" i="3"/>
  <c r="O254" i="3"/>
  <c r="Q255" i="3"/>
  <c r="Q243" i="3"/>
  <c r="AK292" i="3"/>
  <c r="O281" i="3"/>
  <c r="Q282" i="3"/>
  <c r="O255" i="3"/>
  <c r="AK256" i="3"/>
  <c r="D256" i="3" s="1"/>
  <c r="O253" i="3"/>
  <c r="AA254" i="3"/>
  <c r="D254" i="3" s="1"/>
  <c r="O268" i="3"/>
  <c r="AA264" i="3"/>
  <c r="O289" i="3"/>
  <c r="O312" i="3"/>
  <c r="Q313" i="3"/>
  <c r="D310" i="3"/>
  <c r="O324" i="3"/>
  <c r="O311" i="3"/>
  <c r="Q312" i="3"/>
  <c r="O322" i="3"/>
  <c r="AA323" i="3"/>
  <c r="O332" i="3"/>
  <c r="AK351" i="3"/>
  <c r="O335" i="3"/>
  <c r="AA351" i="3"/>
  <c r="O347" i="3"/>
  <c r="AA348" i="3"/>
  <c r="D361" i="3"/>
  <c r="AF43" i="3"/>
  <c r="AP43" i="3"/>
  <c r="AF41" i="3"/>
  <c r="AF73" i="3"/>
  <c r="AF216" i="3"/>
  <c r="V242" i="3"/>
  <c r="AP191" i="3"/>
  <c r="AF207" i="3"/>
  <c r="AP208" i="3"/>
  <c r="AF255" i="3"/>
  <c r="AP304" i="3"/>
  <c r="V337" i="3"/>
  <c r="V346" i="3"/>
  <c r="AF346" i="3"/>
  <c r="D346" i="3" s="1"/>
  <c r="AP359" i="3"/>
  <c r="AE18" i="3"/>
  <c r="AO98" i="3"/>
  <c r="U98" i="3"/>
  <c r="AE91" i="3"/>
  <c r="AO91" i="3"/>
  <c r="U91" i="3"/>
  <c r="U101" i="3"/>
  <c r="AE101" i="3"/>
  <c r="AO101" i="3"/>
  <c r="AE103" i="3"/>
  <c r="AO103" i="3"/>
  <c r="U103" i="3"/>
  <c r="U120" i="3"/>
  <c r="AE120" i="3"/>
  <c r="D120" i="3" s="1"/>
  <c r="AO201" i="3"/>
  <c r="U201" i="3"/>
  <c r="AE201" i="3"/>
  <c r="D201" i="3" s="1"/>
  <c r="AO154" i="3"/>
  <c r="AO298" i="3"/>
  <c r="AE298" i="3"/>
  <c r="AC68" i="3"/>
  <c r="D68" i="3" s="1"/>
  <c r="AM68" i="3"/>
  <c r="AM112" i="3"/>
  <c r="AC112" i="3"/>
  <c r="S112" i="3"/>
  <c r="AM169" i="3"/>
  <c r="S169" i="3"/>
  <c r="AC169" i="3"/>
  <c r="S196" i="3"/>
  <c r="Y27" i="3"/>
  <c r="AI27" i="3"/>
  <c r="AS27" i="3"/>
  <c r="AS68" i="3"/>
  <c r="Y68" i="3"/>
  <c r="AI68" i="3"/>
  <c r="Y148" i="3"/>
  <c r="AS148" i="3"/>
  <c r="AI148" i="3"/>
  <c r="AI181" i="3"/>
  <c r="AS181" i="3"/>
  <c r="Y181" i="3"/>
  <c r="Y264" i="3"/>
  <c r="AS264" i="3"/>
  <c r="AI264" i="3"/>
  <c r="AB283" i="3"/>
  <c r="AL283" i="3"/>
  <c r="R283" i="3"/>
  <c r="X27" i="3"/>
  <c r="AH27" i="3"/>
  <c r="AR27" i="3"/>
  <c r="AN258" i="3"/>
  <c r="T258" i="3"/>
  <c r="AN314" i="3"/>
  <c r="O92" i="3"/>
  <c r="AA93" i="3"/>
  <c r="O10" i="3"/>
  <c r="O18" i="3"/>
  <c r="O63" i="3"/>
  <c r="Q77" i="3"/>
  <c r="O72" i="3"/>
  <c r="O71" i="3"/>
  <c r="AK63" i="3"/>
  <c r="AA109" i="3"/>
  <c r="D109" i="3" s="1"/>
  <c r="AK93" i="3"/>
  <c r="O175" i="3"/>
  <c r="AA176" i="3"/>
  <c r="Q176" i="3"/>
  <c r="O146" i="3"/>
  <c r="O235" i="3"/>
  <c r="O276" i="3"/>
  <c r="O238" i="3"/>
  <c r="O212" i="3"/>
  <c r="AA213" i="3"/>
  <c r="O287" i="3"/>
  <c r="Q288" i="3"/>
  <c r="D268" i="3"/>
  <c r="O277" i="3"/>
  <c r="O285" i="3"/>
  <c r="O318" i="3"/>
  <c r="O284" i="3"/>
  <c r="AA286" i="3"/>
  <c r="O313" i="3"/>
  <c r="Q314" i="3"/>
  <c r="O323" i="3"/>
  <c r="O354" i="3"/>
  <c r="Q355" i="3"/>
  <c r="O365" i="3"/>
  <c r="Q366" i="3"/>
  <c r="O364" i="3"/>
  <c r="AF79" i="3"/>
  <c r="AP79" i="3"/>
  <c r="AF106" i="3"/>
  <c r="AP106" i="3"/>
  <c r="AF257" i="3"/>
  <c r="AP257" i="3"/>
  <c r="V257" i="3"/>
  <c r="U22" i="3"/>
  <c r="AO22" i="3"/>
  <c r="U35" i="3"/>
  <c r="AO100" i="3"/>
  <c r="AE100" i="3"/>
  <c r="U100" i="3"/>
  <c r="AE129" i="3"/>
  <c r="U129" i="3"/>
  <c r="AE156" i="3"/>
  <c r="D156" i="3" s="1"/>
  <c r="U156" i="3"/>
  <c r="AO156" i="3"/>
  <c r="AO300" i="3"/>
  <c r="U300" i="3"/>
  <c r="AO356" i="3"/>
  <c r="AE356" i="3"/>
  <c r="U356" i="3"/>
  <c r="S44" i="3"/>
  <c r="AC44" i="3"/>
  <c r="D44" i="3" s="1"/>
  <c r="AM44" i="3"/>
  <c r="S18" i="3"/>
  <c r="AM18" i="3"/>
  <c r="AC18" i="3"/>
  <c r="AM227" i="3"/>
  <c r="S227" i="3"/>
  <c r="AC227" i="3"/>
  <c r="D227" i="3" s="1"/>
  <c r="AC245" i="3"/>
  <c r="D245" i="3" s="1"/>
  <c r="AM245" i="3"/>
  <c r="AM285" i="3"/>
  <c r="S285" i="3"/>
  <c r="AC285" i="3"/>
  <c r="AI124" i="3"/>
  <c r="Y124" i="3"/>
  <c r="AS265" i="3"/>
  <c r="AI265" i="3"/>
  <c r="Y265" i="3"/>
  <c r="Y285" i="3"/>
  <c r="AI285" i="3"/>
  <c r="AS285" i="3"/>
  <c r="Y252" i="3"/>
  <c r="AS252" i="3"/>
  <c r="AI252" i="3"/>
  <c r="R75" i="3"/>
  <c r="AL75" i="3"/>
  <c r="AB75" i="3"/>
  <c r="D75" i="3" s="1"/>
  <c r="AB131" i="3"/>
  <c r="D131" i="3" s="1"/>
  <c r="R131" i="3"/>
  <c r="AL131" i="3"/>
  <c r="AD290" i="3"/>
  <c r="T322" i="3"/>
  <c r="AN322" i="3"/>
  <c r="O36" i="3"/>
  <c r="D72" i="3"/>
  <c r="O73" i="3"/>
  <c r="AA74" i="3"/>
  <c r="O134" i="3"/>
  <c r="AA82" i="3"/>
  <c r="AA77" i="3"/>
  <c r="O102" i="3"/>
  <c r="O95" i="3"/>
  <c r="AA96" i="3"/>
  <c r="AK103" i="3"/>
  <c r="O148" i="3"/>
  <c r="AK149" i="3"/>
  <c r="Q149" i="3"/>
  <c r="AA149" i="3"/>
  <c r="O171" i="3"/>
  <c r="AK172" i="3"/>
  <c r="O162" i="3"/>
  <c r="Q163" i="3"/>
  <c r="O172" i="3"/>
  <c r="Q173" i="3"/>
  <c r="AK163" i="3"/>
  <c r="O121" i="3"/>
  <c r="AK122" i="3"/>
  <c r="O133" i="3"/>
  <c r="O145" i="3"/>
  <c r="O157" i="3"/>
  <c r="AA172" i="3"/>
  <c r="O200" i="3"/>
  <c r="Q201" i="3"/>
  <c r="AK203" i="3"/>
  <c r="O182" i="3"/>
  <c r="AK183" i="3"/>
  <c r="AA183" i="3"/>
  <c r="O208" i="3"/>
  <c r="AA179" i="3"/>
  <c r="O230" i="3"/>
  <c r="Q231" i="3"/>
  <c r="AK231" i="3"/>
  <c r="O237" i="3"/>
  <c r="O262" i="3"/>
  <c r="Q263" i="3"/>
  <c r="O243" i="3"/>
  <c r="AK244" i="3"/>
  <c r="O256" i="3"/>
  <c r="AK257" i="3"/>
  <c r="AK288" i="3"/>
  <c r="AA285" i="3"/>
  <c r="Q278" i="3"/>
  <c r="AA292" i="3"/>
  <c r="O353" i="3"/>
  <c r="Q354" i="3"/>
  <c r="AK289" i="3"/>
  <c r="O316" i="3"/>
  <c r="AA317" i="3"/>
  <c r="O320" i="3"/>
  <c r="AK321" i="3"/>
  <c r="AA314" i="3"/>
  <c r="O328" i="3"/>
  <c r="AK324" i="3"/>
  <c r="O352" i="3"/>
  <c r="AA365" i="3"/>
  <c r="Q365" i="3"/>
  <c r="AK366" i="3"/>
  <c r="E14" i="4"/>
  <c r="AP20" i="3"/>
  <c r="V47" i="3"/>
  <c r="AF93" i="3"/>
  <c r="V79" i="3"/>
  <c r="V76" i="3"/>
  <c r="V94" i="3"/>
  <c r="V106" i="3"/>
  <c r="AP164" i="3"/>
  <c r="AP202" i="3"/>
  <c r="V199" i="3"/>
  <c r="AP197" i="3"/>
  <c r="V265" i="3"/>
  <c r="AP287" i="3"/>
  <c r="AF287" i="3"/>
  <c r="AE28" i="3"/>
  <c r="AO28" i="3"/>
  <c r="U36" i="3"/>
  <c r="AO36" i="3"/>
  <c r="AE36" i="3"/>
  <c r="AE25" i="3"/>
  <c r="U49" i="3"/>
  <c r="AO144" i="3"/>
  <c r="U144" i="3"/>
  <c r="AO129" i="3"/>
  <c r="U170" i="3"/>
  <c r="AE170" i="3"/>
  <c r="AE144" i="3"/>
  <c r="D144" i="3" s="1"/>
  <c r="AO206" i="3"/>
  <c r="AE262" i="3"/>
  <c r="U262" i="3"/>
  <c r="AO331" i="3"/>
  <c r="U331" i="3"/>
  <c r="AC89" i="3"/>
  <c r="AM89" i="3"/>
  <c r="AC166" i="3"/>
  <c r="AM166" i="3"/>
  <c r="S166" i="3"/>
  <c r="S245" i="3"/>
  <c r="AC286" i="3"/>
  <c r="AM286" i="3"/>
  <c r="S286" i="3"/>
  <c r="Y78" i="3"/>
  <c r="AS78" i="3"/>
  <c r="AI78" i="3"/>
  <c r="D78" i="3" s="1"/>
  <c r="AS327" i="3"/>
  <c r="Y327" i="3"/>
  <c r="AI327" i="3"/>
  <c r="AI326" i="3"/>
  <c r="AS326" i="3"/>
  <c r="AI368" i="3"/>
  <c r="Y368" i="3"/>
  <c r="AS368" i="3"/>
  <c r="AB318" i="3"/>
  <c r="D318" i="3" s="1"/>
  <c r="R318" i="3"/>
  <c r="AL318" i="3"/>
  <c r="T248" i="3"/>
  <c r="AD324" i="3"/>
  <c r="O14" i="3"/>
  <c r="AA36" i="3"/>
  <c r="Q19" i="3"/>
  <c r="O19" i="3"/>
  <c r="O83" i="3"/>
  <c r="Q84" i="3"/>
  <c r="AA84" i="3"/>
  <c r="O80" i="3"/>
  <c r="AK81" i="3"/>
  <c r="AN173" i="3"/>
  <c r="AD275" i="3"/>
  <c r="D275" i="3" s="1"/>
  <c r="T261" i="3"/>
  <c r="AN272" i="3"/>
  <c r="AN295" i="3"/>
  <c r="T295" i="3"/>
  <c r="AD295" i="3"/>
  <c r="T324" i="3"/>
  <c r="AN367" i="3"/>
  <c r="O12" i="3"/>
  <c r="Q13" i="3"/>
  <c r="O15" i="3"/>
  <c r="Q18" i="3"/>
  <c r="O22" i="3"/>
  <c r="AA23" i="3"/>
  <c r="AA41" i="3"/>
  <c r="AA21" i="3"/>
  <c r="O26" i="3"/>
  <c r="Q27" i="3"/>
  <c r="AA27" i="3"/>
  <c r="O45" i="3"/>
  <c r="O130" i="3"/>
  <c r="Q131" i="3"/>
  <c r="Q81" i="3"/>
  <c r="Q37" i="3"/>
  <c r="Q51" i="3"/>
  <c r="O75" i="3"/>
  <c r="AA76" i="3"/>
  <c r="AK20" i="3"/>
  <c r="Q76" i="3"/>
  <c r="AA86" i="3"/>
  <c r="Q102" i="3"/>
  <c r="AK67" i="3"/>
  <c r="AA79" i="3"/>
  <c r="AA117" i="3"/>
  <c r="D117" i="3" s="1"/>
  <c r="AK88" i="3"/>
  <c r="O97" i="3"/>
  <c r="AA134" i="3"/>
  <c r="AK105" i="3"/>
  <c r="AA126" i="3"/>
  <c r="AA135" i="3"/>
  <c r="O170" i="3"/>
  <c r="O169" i="3"/>
  <c r="AA170" i="3"/>
  <c r="AK171" i="3"/>
  <c r="O188" i="3"/>
  <c r="AA164" i="3"/>
  <c r="D164" i="3" s="1"/>
  <c r="Q122" i="3"/>
  <c r="Q134" i="3"/>
  <c r="Q146" i="3"/>
  <c r="Q158" i="3"/>
  <c r="O193" i="3"/>
  <c r="AK139" i="3"/>
  <c r="AK173" i="3"/>
  <c r="D173" i="3" s="1"/>
  <c r="O204" i="3"/>
  <c r="AK176" i="3"/>
  <c r="AK186" i="3"/>
  <c r="AK195" i="3"/>
  <c r="O218" i="3"/>
  <c r="AK233" i="3"/>
  <c r="AK209" i="3"/>
  <c r="AK202" i="3"/>
  <c r="AA220" i="3"/>
  <c r="AA239" i="3"/>
  <c r="Q238" i="3"/>
  <c r="O266" i="3"/>
  <c r="AA267" i="3"/>
  <c r="Q267" i="3"/>
  <c r="AK248" i="3"/>
  <c r="AA236" i="3"/>
  <c r="D236" i="3" s="1"/>
  <c r="Q259" i="3"/>
  <c r="Q244" i="3"/>
  <c r="O261" i="3"/>
  <c r="AA262" i="3"/>
  <c r="O302" i="3"/>
  <c r="AK291" i="3"/>
  <c r="AK287" i="3"/>
  <c r="AK299" i="3"/>
  <c r="AA291" i="3"/>
  <c r="O292" i="3"/>
  <c r="Q293" i="3"/>
  <c r="AA290" i="3"/>
  <c r="D290" i="3" s="1"/>
  <c r="AA324" i="3"/>
  <c r="Q317" i="3"/>
  <c r="AK320" i="3"/>
  <c r="AK323" i="3"/>
  <c r="AA316" i="3"/>
  <c r="O301" i="3"/>
  <c r="Q302" i="3"/>
  <c r="Q316" i="3"/>
  <c r="Q329" i="3"/>
  <c r="AK327" i="3"/>
  <c r="Q356" i="3"/>
  <c r="O327" i="3"/>
  <c r="O340" i="3"/>
  <c r="AA354" i="3"/>
  <c r="AK356" i="3"/>
  <c r="O359" i="3"/>
  <c r="Q360" i="3"/>
  <c r="AK360" i="3"/>
  <c r="AF56" i="3"/>
  <c r="AP15" i="3"/>
  <c r="V65" i="3"/>
  <c r="AP111" i="3"/>
  <c r="AF83" i="3"/>
  <c r="V127" i="3"/>
  <c r="V119" i="3"/>
  <c r="AF191" i="3"/>
  <c r="D191" i="3" s="1"/>
  <c r="AP206" i="3"/>
  <c r="AF238" i="3"/>
  <c r="AP214" i="3"/>
  <c r="AF237" i="3"/>
  <c r="AP265" i="3"/>
  <c r="AP282" i="3"/>
  <c r="AF290" i="3"/>
  <c r="AF307" i="3"/>
  <c r="AF317" i="3"/>
  <c r="V290" i="3"/>
  <c r="AF304" i="3"/>
  <c r="V326" i="3"/>
  <c r="AP337" i="3"/>
  <c r="V353" i="3"/>
  <c r="AP326" i="3"/>
  <c r="AP345" i="3"/>
  <c r="AP361" i="3"/>
  <c r="AF361" i="3"/>
  <c r="U24" i="3"/>
  <c r="AE39" i="3"/>
  <c r="D39" i="3" s="1"/>
  <c r="U39" i="3"/>
  <c r="AO39" i="3"/>
  <c r="AO32" i="3"/>
  <c r="AE90" i="3"/>
  <c r="D90" i="3" s="1"/>
  <c r="U90" i="3"/>
  <c r="AE85" i="3"/>
  <c r="U85" i="3"/>
  <c r="AO85" i="3"/>
  <c r="AE167" i="3"/>
  <c r="AO167" i="3"/>
  <c r="U167" i="3"/>
  <c r="AE146" i="3"/>
  <c r="D146" i="3" s="1"/>
  <c r="AE213" i="3"/>
  <c r="U213" i="3"/>
  <c r="AO219" i="3"/>
  <c r="AE264" i="3"/>
  <c r="AE220" i="3"/>
  <c r="AO220" i="3"/>
  <c r="U220" i="3"/>
  <c r="U218" i="3"/>
  <c r="AE218" i="3"/>
  <c r="AO227" i="3"/>
  <c r="AE227" i="3"/>
  <c r="AO260" i="3"/>
  <c r="AE260" i="3"/>
  <c r="U260" i="3"/>
  <c r="AE272" i="3"/>
  <c r="AO341" i="3"/>
  <c r="AE352" i="3"/>
  <c r="U352" i="3"/>
  <c r="AE363" i="3"/>
  <c r="AO363" i="3"/>
  <c r="U363" i="3"/>
  <c r="AM37" i="3"/>
  <c r="AC67" i="3"/>
  <c r="AM85" i="3"/>
  <c r="S89" i="3"/>
  <c r="AC151" i="3"/>
  <c r="AM121" i="3"/>
  <c r="S121" i="3"/>
  <c r="S150" i="3"/>
  <c r="AM150" i="3"/>
  <c r="AC190" i="3"/>
  <c r="S190" i="3"/>
  <c r="AC223" i="3"/>
  <c r="AM223" i="3"/>
  <c r="AM231" i="3"/>
  <c r="AC231" i="3"/>
  <c r="D231" i="3" s="1"/>
  <c r="AC309" i="3"/>
  <c r="D309" i="3" s="1"/>
  <c r="AM309" i="3"/>
  <c r="S309" i="3"/>
  <c r="AC283" i="3"/>
  <c r="AM283" i="3"/>
  <c r="S283" i="3"/>
  <c r="AS55" i="3"/>
  <c r="Y55" i="3"/>
  <c r="AI55" i="3"/>
  <c r="AS80" i="3"/>
  <c r="AI80" i="3"/>
  <c r="Y80" i="3"/>
  <c r="AI208" i="3"/>
  <c r="AS208" i="3"/>
  <c r="Y208" i="3"/>
  <c r="Y326" i="3"/>
  <c r="AI335" i="3"/>
  <c r="AS335" i="3"/>
  <c r="Y335" i="3"/>
  <c r="AS329" i="3"/>
  <c r="Y329" i="3"/>
  <c r="AI329" i="3"/>
  <c r="AL334" i="3"/>
  <c r="AB334" i="3"/>
  <c r="D334" i="3" s="1"/>
  <c r="R334" i="3"/>
  <c r="U235" i="3"/>
  <c r="AE235" i="3"/>
  <c r="AE282" i="3"/>
  <c r="D282" i="3" s="1"/>
  <c r="AC48" i="3"/>
  <c r="AM48" i="3"/>
  <c r="AM111" i="3"/>
  <c r="D111" i="3" s="1"/>
  <c r="S111" i="3"/>
  <c r="AC127" i="3"/>
  <c r="D127" i="3" s="1"/>
  <c r="AM230" i="3"/>
  <c r="S301" i="3"/>
  <c r="AC344" i="3"/>
  <c r="AM344" i="3"/>
  <c r="S344" i="3"/>
  <c r="AC322" i="3"/>
  <c r="AM322" i="3"/>
  <c r="S355" i="3"/>
  <c r="AI30" i="3"/>
  <c r="D30" i="3" s="1"/>
  <c r="Y30" i="3"/>
  <c r="AI150" i="3"/>
  <c r="D150" i="3" s="1"/>
  <c r="Y150" i="3"/>
  <c r="AS150" i="3"/>
  <c r="Y152" i="3"/>
  <c r="AS152" i="3"/>
  <c r="AI152" i="3"/>
  <c r="Y147" i="3"/>
  <c r="AI147" i="3"/>
  <c r="D147" i="3" s="1"/>
  <c r="AS147" i="3"/>
  <c r="AS164" i="3"/>
  <c r="AI164" i="3"/>
  <c r="Y164" i="3"/>
  <c r="Y227" i="3"/>
  <c r="AI227" i="3"/>
  <c r="AS227" i="3"/>
  <c r="AI291" i="3"/>
  <c r="Y291" i="3"/>
  <c r="AS291" i="3"/>
  <c r="AB34" i="3"/>
  <c r="D34" i="3" s="1"/>
  <c r="R34" i="3"/>
  <c r="AL34" i="3"/>
  <c r="AB20" i="3"/>
  <c r="AL20" i="3"/>
  <c r="AL78" i="3"/>
  <c r="R78" i="3"/>
  <c r="AB78" i="3"/>
  <c r="AB217" i="3"/>
  <c r="D217" i="3" s="1"/>
  <c r="AL217" i="3"/>
  <c r="R367" i="3"/>
  <c r="AL367" i="3"/>
  <c r="AH90" i="3"/>
  <c r="X90" i="3"/>
  <c r="AR90" i="3"/>
  <c r="AJ38" i="3"/>
  <c r="Z38" i="3"/>
  <c r="AT38" i="3"/>
  <c r="AO215" i="3"/>
  <c r="U240" i="3"/>
  <c r="AE269" i="3"/>
  <c r="U275" i="3"/>
  <c r="U283" i="3"/>
  <c r="U311" i="3"/>
  <c r="U316" i="3"/>
  <c r="AO330" i="3"/>
  <c r="U335" i="3"/>
  <c r="AM23" i="3"/>
  <c r="S50" i="3"/>
  <c r="S86" i="3"/>
  <c r="AC86" i="3"/>
  <c r="AM110" i="3"/>
  <c r="S87" i="3"/>
  <c r="AC87" i="3"/>
  <c r="AC161" i="3"/>
  <c r="D161" i="3" s="1"/>
  <c r="AM161" i="3"/>
  <c r="AM124" i="3"/>
  <c r="S193" i="3"/>
  <c r="AC153" i="3"/>
  <c r="D153" i="3" s="1"/>
  <c r="S124" i="3"/>
  <c r="S154" i="3"/>
  <c r="AM154" i="3"/>
  <c r="S222" i="3"/>
  <c r="S233" i="3"/>
  <c r="S291" i="3"/>
  <c r="AM302" i="3"/>
  <c r="S322" i="3"/>
  <c r="AM353" i="3"/>
  <c r="Y43" i="3"/>
  <c r="AI43" i="3"/>
  <c r="AI94" i="3"/>
  <c r="Y94" i="3"/>
  <c r="Y16" i="3"/>
  <c r="AI32" i="3"/>
  <c r="AS32" i="3"/>
  <c r="Y32" i="3"/>
  <c r="Y48" i="3"/>
  <c r="AS48" i="3"/>
  <c r="AI115" i="3"/>
  <c r="Y115" i="3"/>
  <c r="Y171" i="3"/>
  <c r="AS171" i="3"/>
  <c r="AS258" i="3"/>
  <c r="AI258" i="3"/>
  <c r="Y258" i="3"/>
  <c r="Y283" i="3"/>
  <c r="AI283" i="3"/>
  <c r="Y296" i="3"/>
  <c r="AI296" i="3"/>
  <c r="AL42" i="3"/>
  <c r="AB42" i="3"/>
  <c r="AB82" i="3"/>
  <c r="R82" i="3"/>
  <c r="AL82" i="3"/>
  <c r="AL109" i="3"/>
  <c r="R109" i="3"/>
  <c r="AB109" i="3"/>
  <c r="AL95" i="3"/>
  <c r="R95" i="3"/>
  <c r="AB95" i="3"/>
  <c r="D95" i="3" s="1"/>
  <c r="AL204" i="3"/>
  <c r="AB204" i="3"/>
  <c r="D204" i="3" s="1"/>
  <c r="AL168" i="3"/>
  <c r="R168" i="3"/>
  <c r="AB343" i="3"/>
  <c r="D343" i="3" s="1"/>
  <c r="AL343" i="3"/>
  <c r="R343" i="3"/>
  <c r="AR20" i="3"/>
  <c r="AH20" i="3"/>
  <c r="X69" i="3"/>
  <c r="AR69" i="3"/>
  <c r="AH69" i="3"/>
  <c r="AR97" i="3"/>
  <c r="X97" i="3"/>
  <c r="AH97" i="3"/>
  <c r="O65" i="3"/>
  <c r="O29" i="3"/>
  <c r="O74" i="3"/>
  <c r="O64" i="3"/>
  <c r="O57" i="3"/>
  <c r="O53" i="3"/>
  <c r="O122" i="3"/>
  <c r="O89" i="3"/>
  <c r="O180" i="3"/>
  <c r="O213" i="3"/>
  <c r="O129" i="3"/>
  <c r="O141" i="3"/>
  <c r="O153" i="3"/>
  <c r="AK181" i="3"/>
  <c r="D181" i="3" s="1"/>
  <c r="O199" i="3"/>
  <c r="O223" i="3"/>
  <c r="O225" i="3"/>
  <c r="AA226" i="3"/>
  <c r="O272" i="3"/>
  <c r="O241" i="3"/>
  <c r="O279" i="3"/>
  <c r="O249" i="3"/>
  <c r="O294" i="3"/>
  <c r="O273" i="3"/>
  <c r="O295" i="3"/>
  <c r="O310" i="3"/>
  <c r="O366" i="3"/>
  <c r="O362" i="3"/>
  <c r="AA367" i="3"/>
  <c r="O358" i="3"/>
  <c r="AF166" i="3"/>
  <c r="V364" i="3"/>
  <c r="AP364" i="3"/>
  <c r="AE107" i="3"/>
  <c r="AE121" i="3"/>
  <c r="AE183" i="3"/>
  <c r="AO132" i="3"/>
  <c r="AO162" i="3"/>
  <c r="AO185" i="3"/>
  <c r="U228" i="3"/>
  <c r="AO266" i="3"/>
  <c r="AO243" i="3"/>
  <c r="AO292" i="3"/>
  <c r="AO282" i="3"/>
  <c r="AO316" i="3"/>
  <c r="U345" i="3"/>
  <c r="AE335" i="3"/>
  <c r="AE366" i="3"/>
  <c r="S11" i="3"/>
  <c r="AM10" i="3"/>
  <c r="S54" i="3"/>
  <c r="AM59" i="3"/>
  <c r="AM87" i="3"/>
  <c r="AC90" i="3"/>
  <c r="AM174" i="3"/>
  <c r="S195" i="3"/>
  <c r="AC157" i="3"/>
  <c r="D157" i="3" s="1"/>
  <c r="AC189" i="3"/>
  <c r="D189" i="3" s="1"/>
  <c r="AM158" i="3"/>
  <c r="S142" i="3"/>
  <c r="AC142" i="3"/>
  <c r="D142" i="3" s="1"/>
  <c r="AC208" i="3"/>
  <c r="S215" i="3"/>
  <c r="AC211" i="3"/>
  <c r="D211" i="3" s="1"/>
  <c r="AM183" i="3"/>
  <c r="S251" i="3"/>
  <c r="AC251" i="3"/>
  <c r="AM251" i="3"/>
  <c r="S287" i="3"/>
  <c r="AC287" i="3"/>
  <c r="D287" i="3" s="1"/>
  <c r="AM334" i="3"/>
  <c r="AC315" i="3"/>
  <c r="AM310" i="3"/>
  <c r="AM337" i="3"/>
  <c r="AC337" i="3"/>
  <c r="AS30" i="3"/>
  <c r="Y97" i="3"/>
  <c r="AI71" i="3"/>
  <c r="D71" i="3" s="1"/>
  <c r="Y71" i="3"/>
  <c r="AS108" i="3"/>
  <c r="Y108" i="3"/>
  <c r="AS97" i="3"/>
  <c r="AI130" i="3"/>
  <c r="AS153" i="3"/>
  <c r="AI153" i="3"/>
  <c r="Y176" i="3"/>
  <c r="AI176" i="3"/>
  <c r="AS235" i="3"/>
  <c r="AI235" i="3"/>
  <c r="AS281" i="3"/>
  <c r="AI281" i="3"/>
  <c r="Y281" i="3"/>
  <c r="AI286" i="3"/>
  <c r="AS286" i="3"/>
  <c r="Y286" i="3"/>
  <c r="R217" i="3"/>
  <c r="AB223" i="3"/>
  <c r="AL223" i="3"/>
  <c r="R223" i="3"/>
  <c r="AB247" i="3"/>
  <c r="D247" i="3" s="1"/>
  <c r="AL247" i="3"/>
  <c r="AL248" i="3"/>
  <c r="AB248" i="3"/>
  <c r="AL311" i="3"/>
  <c r="R311" i="3"/>
  <c r="AB311" i="3"/>
  <c r="D311" i="3" s="1"/>
  <c r="AR221" i="3"/>
  <c r="AH221" i="3"/>
  <c r="D221" i="3" s="1"/>
  <c r="X353" i="3"/>
  <c r="AH353" i="3"/>
  <c r="D353" i="3" s="1"/>
  <c r="AR353" i="3"/>
  <c r="AT9" i="3"/>
  <c r="Z9" i="3"/>
  <c r="AJ9" i="3"/>
  <c r="D9" i="3" s="1"/>
  <c r="AE109" i="3"/>
  <c r="U185" i="3"/>
  <c r="AE178" i="3"/>
  <c r="AE225" i="3"/>
  <c r="D225" i="3" s="1"/>
  <c r="AO250" i="3"/>
  <c r="U250" i="3"/>
  <c r="AE229" i="3"/>
  <c r="U295" i="3"/>
  <c r="AE275" i="3"/>
  <c r="AO293" i="3"/>
  <c r="AE337" i="3"/>
  <c r="AE350" i="3"/>
  <c r="U365" i="3"/>
  <c r="S30" i="3"/>
  <c r="AC45" i="3"/>
  <c r="AM198" i="3"/>
  <c r="AC117" i="3"/>
  <c r="AM138" i="3"/>
  <c r="S174" i="3"/>
  <c r="AM160" i="3"/>
  <c r="AC154" i="3"/>
  <c r="D154" i="3" s="1"/>
  <c r="AM200" i="3"/>
  <c r="AM213" i="3"/>
  <c r="AC295" i="3"/>
  <c r="S295" i="3"/>
  <c r="S315" i="3"/>
  <c r="S312" i="3"/>
  <c r="AM312" i="3"/>
  <c r="AC318" i="3"/>
  <c r="S339" i="3"/>
  <c r="S346" i="3"/>
  <c r="AM365" i="3"/>
  <c r="S365" i="3"/>
  <c r="Y37" i="3"/>
  <c r="AS37" i="3"/>
  <c r="AI37" i="3"/>
  <c r="AI16" i="3"/>
  <c r="AS42" i="3"/>
  <c r="AS102" i="3"/>
  <c r="AI102" i="3"/>
  <c r="Y102" i="3"/>
  <c r="AI100" i="3"/>
  <c r="Y100" i="3"/>
  <c r="AI247" i="3"/>
  <c r="Y247" i="3"/>
  <c r="R140" i="3"/>
  <c r="AB140" i="3"/>
  <c r="AB208" i="3"/>
  <c r="AL208" i="3"/>
  <c r="R208" i="3"/>
  <c r="AL277" i="3"/>
  <c r="AB277" i="3"/>
  <c r="AB337" i="3"/>
  <c r="AL337" i="3"/>
  <c r="X80" i="3"/>
  <c r="AH80" i="3"/>
  <c r="D80" i="3" s="1"/>
  <c r="AH194" i="3"/>
  <c r="D194" i="3" s="1"/>
  <c r="AR194" i="3"/>
  <c r="AJ142" i="3"/>
  <c r="AT142" i="3"/>
  <c r="Z142" i="3"/>
  <c r="O13" i="3"/>
  <c r="O33" i="3"/>
  <c r="O110" i="3"/>
  <c r="O37" i="3"/>
  <c r="O77" i="3"/>
  <c r="O55" i="3"/>
  <c r="O105" i="3"/>
  <c r="O115" i="3"/>
  <c r="AA65" i="3"/>
  <c r="D65" i="3" s="1"/>
  <c r="O183" i="3"/>
  <c r="O106" i="3"/>
  <c r="O124" i="3"/>
  <c r="O192" i="3"/>
  <c r="O158" i="3"/>
  <c r="O176" i="3"/>
  <c r="O119" i="3"/>
  <c r="O131" i="3"/>
  <c r="O143" i="3"/>
  <c r="O155" i="3"/>
  <c r="AK125" i="3"/>
  <c r="O214" i="3"/>
  <c r="AA214" i="3"/>
  <c r="O179" i="3"/>
  <c r="O203" i="3"/>
  <c r="O216" i="3"/>
  <c r="O229" i="3"/>
  <c r="O248" i="3"/>
  <c r="AA230" i="3"/>
  <c r="O251" i="3"/>
  <c r="O260" i="3"/>
  <c r="AK280" i="3"/>
  <c r="O275" i="3"/>
  <c r="AA280" i="3"/>
  <c r="O278" i="3"/>
  <c r="O297" i="3"/>
  <c r="O367" i="3"/>
  <c r="Q367" i="3"/>
  <c r="AP344" i="3"/>
  <c r="AO109" i="3"/>
  <c r="AE33" i="3"/>
  <c r="AE59" i="3"/>
  <c r="D59" i="3" s="1"/>
  <c r="AE92" i="3"/>
  <c r="D92" i="3" s="1"/>
  <c r="U59" i="3"/>
  <c r="U135" i="3"/>
  <c r="AE175" i="3"/>
  <c r="D175" i="3" s="1"/>
  <c r="AO138" i="3"/>
  <c r="AO187" i="3"/>
  <c r="AE212" i="3"/>
  <c r="U222" i="3"/>
  <c r="AO222" i="3"/>
  <c r="U221" i="3"/>
  <c r="AO246" i="3"/>
  <c r="U279" i="3"/>
  <c r="AE285" i="3"/>
  <c r="AO291" i="3"/>
  <c r="AE291" i="3"/>
  <c r="AO346" i="3"/>
  <c r="S24" i="3"/>
  <c r="S10" i="3"/>
  <c r="AM34" i="3"/>
  <c r="AC34" i="3"/>
  <c r="AC23" i="3"/>
  <c r="S71" i="3"/>
  <c r="AC79" i="3"/>
  <c r="AC49" i="3"/>
  <c r="D49" i="3" s="1"/>
  <c r="AM98" i="3"/>
  <c r="S94" i="3"/>
  <c r="S105" i="3"/>
  <c r="S77" i="3"/>
  <c r="AC172" i="3"/>
  <c r="AC118" i="3"/>
  <c r="AM118" i="3"/>
  <c r="AC193" i="3"/>
  <c r="AM172" i="3"/>
  <c r="S158" i="3"/>
  <c r="AM215" i="3"/>
  <c r="AM225" i="3"/>
  <c r="S202" i="3"/>
  <c r="AC255" i="3"/>
  <c r="D255" i="3" s="1"/>
  <c r="AM241" i="3"/>
  <c r="S273" i="3"/>
  <c r="AC273" i="3"/>
  <c r="S274" i="3"/>
  <c r="AC298" i="3"/>
  <c r="D298" i="3" s="1"/>
  <c r="AM316" i="3"/>
  <c r="S333" i="3"/>
  <c r="AI35" i="3"/>
  <c r="AS35" i="3"/>
  <c r="AS115" i="3"/>
  <c r="AI108" i="3"/>
  <c r="AI88" i="3"/>
  <c r="AS88" i="3"/>
  <c r="Y88" i="3"/>
  <c r="Y166" i="3"/>
  <c r="AI166" i="3"/>
  <c r="AS166" i="3"/>
  <c r="AI188" i="3"/>
  <c r="AS188" i="3"/>
  <c r="AS242" i="3"/>
  <c r="AI242" i="3"/>
  <c r="D242" i="3" s="1"/>
  <c r="Y242" i="3"/>
  <c r="AI315" i="3"/>
  <c r="AS315" i="3"/>
  <c r="AB38" i="3"/>
  <c r="D38" i="3" s="1"/>
  <c r="R38" i="3"/>
  <c r="AL38" i="3"/>
  <c r="AL97" i="3"/>
  <c r="AB97" i="3"/>
  <c r="D97" i="3" s="1"/>
  <c r="AL123" i="3"/>
  <c r="AB123" i="3"/>
  <c r="D123" i="3" s="1"/>
  <c r="R264" i="3"/>
  <c r="AL264" i="3"/>
  <c r="AB264" i="3"/>
  <c r="AL344" i="3"/>
  <c r="AB344" i="3"/>
  <c r="R344" i="3"/>
  <c r="AH31" i="3"/>
  <c r="AR31" i="3"/>
  <c r="X31" i="3"/>
  <c r="X183" i="3"/>
  <c r="AR183" i="3"/>
  <c r="AH183" i="3"/>
  <c r="X194" i="3"/>
  <c r="AO115" i="3"/>
  <c r="AE115" i="3"/>
  <c r="U162" i="3"/>
  <c r="AE226" i="3"/>
  <c r="AE287" i="3"/>
  <c r="AO287" i="3"/>
  <c r="AE295" i="3"/>
  <c r="U287" i="3"/>
  <c r="AO317" i="3"/>
  <c r="AE317" i="3"/>
  <c r="AM65" i="3"/>
  <c r="AM204" i="3"/>
  <c r="S204" i="3"/>
  <c r="AM191" i="3"/>
  <c r="AM222" i="3"/>
  <c r="S260" i="3"/>
  <c r="AM260" i="3"/>
  <c r="AM262" i="3"/>
  <c r="AC314" i="3"/>
  <c r="AM314" i="3"/>
  <c r="AM355" i="3"/>
  <c r="AM367" i="3"/>
  <c r="S367" i="3"/>
  <c r="AC367" i="3"/>
  <c r="AS33" i="3"/>
  <c r="Y33" i="3"/>
  <c r="AI62" i="3"/>
  <c r="AS62" i="3"/>
  <c r="Y182" i="3"/>
  <c r="AS182" i="3"/>
  <c r="AI182" i="3"/>
  <c r="Y142" i="3"/>
  <c r="AI142" i="3"/>
  <c r="Y183" i="3"/>
  <c r="AS183" i="3"/>
  <c r="AI183" i="3"/>
  <c r="AI220" i="3"/>
  <c r="Y220" i="3"/>
  <c r="Y244" i="3"/>
  <c r="AS244" i="3"/>
  <c r="AI244" i="3"/>
  <c r="AS283" i="3"/>
  <c r="Y310" i="3"/>
  <c r="AS310" i="3"/>
  <c r="R147" i="3"/>
  <c r="AB203" i="3"/>
  <c r="R203" i="3"/>
  <c r="AB307" i="3"/>
  <c r="R307" i="3"/>
  <c r="AL307" i="3"/>
  <c r="AB295" i="3"/>
  <c r="D295" i="3" s="1"/>
  <c r="AL295" i="3"/>
  <c r="X14" i="3"/>
  <c r="AR14" i="3"/>
  <c r="AR39" i="3"/>
  <c r="X39" i="3"/>
  <c r="AH39" i="3"/>
  <c r="AE77" i="3"/>
  <c r="U77" i="3"/>
  <c r="AO134" i="3"/>
  <c r="AE134" i="3"/>
  <c r="AO183" i="3"/>
  <c r="AO235" i="3"/>
  <c r="AO308" i="3"/>
  <c r="AE308" i="3"/>
  <c r="AO297" i="3"/>
  <c r="U326" i="3"/>
  <c r="AO354" i="3"/>
  <c r="AE354" i="3"/>
  <c r="AM70" i="3"/>
  <c r="D70" i="3" s="1"/>
  <c r="AC16" i="3"/>
  <c r="D16" i="3" s="1"/>
  <c r="AC53" i="3"/>
  <c r="D53" i="3" s="1"/>
  <c r="S78" i="3"/>
  <c r="AM97" i="3"/>
  <c r="AC123" i="3"/>
  <c r="S182" i="3"/>
  <c r="AC171" i="3"/>
  <c r="AM171" i="3"/>
  <c r="S180" i="3"/>
  <c r="S213" i="3"/>
  <c r="AM323" i="3"/>
  <c r="AC323" i="3"/>
  <c r="S328" i="3"/>
  <c r="AC328" i="3"/>
  <c r="D328" i="3" s="1"/>
  <c r="AI41" i="3"/>
  <c r="Y41" i="3"/>
  <c r="AS95" i="3"/>
  <c r="Y95" i="3"/>
  <c r="AI95" i="3"/>
  <c r="AI56" i="3"/>
  <c r="AS56" i="3"/>
  <c r="Y56" i="3"/>
  <c r="AI64" i="3"/>
  <c r="D64" i="3" s="1"/>
  <c r="Y64" i="3"/>
  <c r="AS64" i="3"/>
  <c r="AS125" i="3"/>
  <c r="AI125" i="3"/>
  <c r="Y125" i="3"/>
  <c r="AS246" i="3"/>
  <c r="AI246" i="3"/>
  <c r="Y246" i="3"/>
  <c r="AI273" i="3"/>
  <c r="R11" i="3"/>
  <c r="AB11" i="3"/>
  <c r="AL11" i="3"/>
  <c r="R65" i="3"/>
  <c r="AL65" i="3"/>
  <c r="AL178" i="3"/>
  <c r="R178" i="3"/>
  <c r="AB178" i="3"/>
  <c r="AL205" i="3"/>
  <c r="AB205" i="3"/>
  <c r="D205" i="3" s="1"/>
  <c r="R235" i="3"/>
  <c r="AB235" i="3"/>
  <c r="D235" i="3" s="1"/>
  <c r="AL281" i="3"/>
  <c r="R281" i="3"/>
  <c r="AB354" i="3"/>
  <c r="R354" i="3"/>
  <c r="AL354" i="3"/>
  <c r="AR18" i="3"/>
  <c r="X18" i="3"/>
  <c r="AH18" i="3"/>
  <c r="AR85" i="3"/>
  <c r="X85" i="3"/>
  <c r="AJ160" i="3"/>
  <c r="AT160" i="3"/>
  <c r="Z160" i="3"/>
  <c r="AE187" i="3"/>
  <c r="AO278" i="3"/>
  <c r="AE329" i="3"/>
  <c r="D329" i="3" s="1"/>
  <c r="U329" i="3"/>
  <c r="AO329" i="3"/>
  <c r="AM39" i="3"/>
  <c r="S47" i="3"/>
  <c r="AC47" i="3"/>
  <c r="AM47" i="3"/>
  <c r="AM71" i="3"/>
  <c r="AM162" i="3"/>
  <c r="S162" i="3"/>
  <c r="AM247" i="3"/>
  <c r="AC219" i="3"/>
  <c r="D219" i="3" s="1"/>
  <c r="AC247" i="3"/>
  <c r="AM266" i="3"/>
  <c r="AM291" i="3"/>
  <c r="S278" i="3"/>
  <c r="AC278" i="3"/>
  <c r="AC351" i="3"/>
  <c r="AM351" i="3"/>
  <c r="S351" i="3"/>
  <c r="AC338" i="3"/>
  <c r="D338" i="3" s="1"/>
  <c r="S338" i="3"/>
  <c r="AM366" i="3"/>
  <c r="AC366" i="3"/>
  <c r="D366" i="3" s="1"/>
  <c r="S366" i="3"/>
  <c r="AS31" i="3"/>
  <c r="Y31" i="3"/>
  <c r="AI31" i="3"/>
  <c r="Y42" i="3"/>
  <c r="Y98" i="3"/>
  <c r="AS98" i="3"/>
  <c r="AI98" i="3"/>
  <c r="D98" i="3" s="1"/>
  <c r="AI127" i="3"/>
  <c r="AS127" i="3"/>
  <c r="AI141" i="3"/>
  <c r="AS141" i="3"/>
  <c r="Y141" i="3"/>
  <c r="AS322" i="3"/>
  <c r="AI322" i="3"/>
  <c r="AS311" i="3"/>
  <c r="AI311" i="3"/>
  <c r="Y311" i="3"/>
  <c r="Y328" i="3"/>
  <c r="AI328" i="3"/>
  <c r="AS367" i="3"/>
  <c r="Y367" i="3"/>
  <c r="AI367" i="3"/>
  <c r="R17" i="3"/>
  <c r="AB17" i="3"/>
  <c r="D17" i="3" s="1"/>
  <c r="AL17" i="3"/>
  <c r="AL37" i="3"/>
  <c r="R37" i="3"/>
  <c r="AB65" i="3"/>
  <c r="R146" i="3"/>
  <c r="AL146" i="3"/>
  <c r="R135" i="3"/>
  <c r="AB135" i="3"/>
  <c r="AL135" i="3"/>
  <c r="R205" i="3"/>
  <c r="AB303" i="3"/>
  <c r="D303" i="3" s="1"/>
  <c r="R303" i="3"/>
  <c r="AL303" i="3"/>
  <c r="AR29" i="3"/>
  <c r="AH29" i="3"/>
  <c r="X29" i="3"/>
  <c r="X59" i="3"/>
  <c r="AH59" i="3"/>
  <c r="AR59" i="3"/>
  <c r="AR132" i="3"/>
  <c r="AH132" i="3"/>
  <c r="X132" i="3"/>
  <c r="AJ298" i="3"/>
  <c r="Z298" i="3"/>
  <c r="S19" i="3"/>
  <c r="AC19" i="3"/>
  <c r="AC187" i="3"/>
  <c r="AM187" i="3"/>
  <c r="S326" i="3"/>
  <c r="AM326" i="3"/>
  <c r="S340" i="3"/>
  <c r="AC340" i="3"/>
  <c r="D340" i="3" s="1"/>
  <c r="AM368" i="3"/>
  <c r="S368" i="3"/>
  <c r="AI81" i="3"/>
  <c r="Y81" i="3"/>
  <c r="AI211" i="3"/>
  <c r="Y211" i="3"/>
  <c r="AS211" i="3"/>
  <c r="Y215" i="3"/>
  <c r="AS215" i="3"/>
  <c r="Y232" i="3"/>
  <c r="AI232" i="3"/>
  <c r="AS232" i="3"/>
  <c r="AS237" i="3"/>
  <c r="Y237" i="3"/>
  <c r="AI274" i="3"/>
  <c r="Y274" i="3"/>
  <c r="AI346" i="3"/>
  <c r="AS346" i="3"/>
  <c r="R25" i="3"/>
  <c r="AB25" i="3"/>
  <c r="D25" i="3" s="1"/>
  <c r="AL25" i="3"/>
  <c r="AB87" i="3"/>
  <c r="AL87" i="3"/>
  <c r="R157" i="3"/>
  <c r="AL157" i="3"/>
  <c r="AL262" i="3"/>
  <c r="AB262" i="3"/>
  <c r="R262" i="3"/>
  <c r="AB304" i="3"/>
  <c r="R304" i="3"/>
  <c r="AB345" i="3"/>
  <c r="D345" i="3" s="1"/>
  <c r="R345" i="3"/>
  <c r="AL345" i="3"/>
  <c r="AH61" i="3"/>
  <c r="AR61" i="3"/>
  <c r="X61" i="3"/>
  <c r="X35" i="3"/>
  <c r="AH35" i="3"/>
  <c r="AR35" i="3"/>
  <c r="X42" i="3"/>
  <c r="AR42" i="3"/>
  <c r="AH42" i="3"/>
  <c r="AH137" i="3"/>
  <c r="X137" i="3"/>
  <c r="AR137" i="3"/>
  <c r="AR287" i="3"/>
  <c r="X287" i="3"/>
  <c r="AH287" i="3"/>
  <c r="AR321" i="3"/>
  <c r="AH321" i="3"/>
  <c r="D321" i="3" s="1"/>
  <c r="X321" i="3"/>
  <c r="AJ110" i="3"/>
  <c r="D110" i="3" s="1"/>
  <c r="AT110" i="3"/>
  <c r="Z110" i="3"/>
  <c r="AJ290" i="3"/>
  <c r="Z290" i="3"/>
  <c r="AT290" i="3"/>
  <c r="AB40" i="3"/>
  <c r="D40" i="3" s="1"/>
  <c r="R40" i="3"/>
  <c r="R57" i="3"/>
  <c r="R81" i="3"/>
  <c r="R154" i="3"/>
  <c r="R169" i="3"/>
  <c r="R206" i="3"/>
  <c r="R192" i="3"/>
  <c r="R236" i="3"/>
  <c r="R187" i="3"/>
  <c r="R220" i="3"/>
  <c r="AB243" i="3"/>
  <c r="D243" i="3" s="1"/>
  <c r="AL243" i="3"/>
  <c r="R255" i="3"/>
  <c r="R242" i="3"/>
  <c r="AB274" i="3"/>
  <c r="D274" i="3" s="1"/>
  <c r="R289" i="3"/>
  <c r="AL309" i="3"/>
  <c r="AL347" i="3"/>
  <c r="AR47" i="3"/>
  <c r="X47" i="3"/>
  <c r="X36" i="3"/>
  <c r="X50" i="3"/>
  <c r="AH109" i="3"/>
  <c r="X109" i="3"/>
  <c r="AH96" i="3"/>
  <c r="AR96" i="3"/>
  <c r="X146" i="3"/>
  <c r="AH146" i="3"/>
  <c r="AH234" i="3"/>
  <c r="D234" i="3" s="1"/>
  <c r="AR234" i="3"/>
  <c r="AH272" i="3"/>
  <c r="X272" i="3"/>
  <c r="X320" i="3"/>
  <c r="AH320" i="3"/>
  <c r="AR320" i="3"/>
  <c r="AT139" i="3"/>
  <c r="Z139" i="3"/>
  <c r="AJ139" i="3"/>
  <c r="Z192" i="3"/>
  <c r="AT192" i="3"/>
  <c r="AJ192" i="3"/>
  <c r="AT315" i="3"/>
  <c r="AJ315" i="3"/>
  <c r="AJ320" i="3"/>
  <c r="AT320" i="3"/>
  <c r="AC348" i="3"/>
  <c r="AS69" i="3"/>
  <c r="AI76" i="3"/>
  <c r="AI69" i="3"/>
  <c r="AS76" i="3"/>
  <c r="AS172" i="3"/>
  <c r="AS143" i="3"/>
  <c r="Y123" i="3"/>
  <c r="AI123" i="3"/>
  <c r="Y207" i="3"/>
  <c r="AS192" i="3"/>
  <c r="AS240" i="3"/>
  <c r="Y262" i="3"/>
  <c r="Y365" i="3"/>
  <c r="AI365" i="3"/>
  <c r="R24" i="3"/>
  <c r="R10" i="3"/>
  <c r="R27" i="3"/>
  <c r="R44" i="3"/>
  <c r="AB24" i="3"/>
  <c r="D24" i="3" s="1"/>
  <c r="AL36" i="3"/>
  <c r="R45" i="3"/>
  <c r="AL54" i="3"/>
  <c r="R102" i="3"/>
  <c r="AL92" i="3"/>
  <c r="AB118" i="3"/>
  <c r="R118" i="3"/>
  <c r="AL84" i="3"/>
  <c r="AL127" i="3"/>
  <c r="R200" i="3"/>
  <c r="AL171" i="3"/>
  <c r="AB171" i="3"/>
  <c r="R194" i="3"/>
  <c r="AB206" i="3"/>
  <c r="D206" i="3" s="1"/>
  <c r="R176" i="3"/>
  <c r="AB213" i="3"/>
  <c r="R201" i="3"/>
  <c r="R213" i="3"/>
  <c r="R243" i="3"/>
  <c r="R259" i="3"/>
  <c r="AB280" i="3"/>
  <c r="AB289" i="3"/>
  <c r="D289" i="3" s="1"/>
  <c r="R316" i="3"/>
  <c r="AL335" i="3"/>
  <c r="AL349" i="3"/>
  <c r="D349" i="3" s="1"/>
  <c r="AL366" i="3"/>
  <c r="X70" i="3"/>
  <c r="AR74" i="3"/>
  <c r="X52" i="3"/>
  <c r="AR52" i="3"/>
  <c r="X117" i="3"/>
  <c r="AR114" i="3"/>
  <c r="AH114" i="3"/>
  <c r="AR75" i="3"/>
  <c r="X234" i="3"/>
  <c r="AR343" i="3"/>
  <c r="AH343" i="3"/>
  <c r="X343" i="3"/>
  <c r="AR325" i="3"/>
  <c r="X325" i="3"/>
  <c r="AT47" i="3"/>
  <c r="Z48" i="3"/>
  <c r="AT141" i="3"/>
  <c r="AJ141" i="3"/>
  <c r="Z141" i="3"/>
  <c r="Z163" i="3"/>
  <c r="AT163" i="3"/>
  <c r="AT106" i="3"/>
  <c r="AJ106" i="3"/>
  <c r="Z113" i="3"/>
  <c r="AJ184" i="3"/>
  <c r="Z184" i="3"/>
  <c r="AJ187" i="3"/>
  <c r="AT187" i="3"/>
  <c r="AT200" i="3"/>
  <c r="AT266" i="3"/>
  <c r="Z263" i="3"/>
  <c r="AJ263" i="3"/>
  <c r="AT352" i="3"/>
  <c r="Z352" i="3"/>
  <c r="AJ352" i="3"/>
  <c r="AT353" i="3"/>
  <c r="Z353" i="3"/>
  <c r="AJ353" i="3"/>
  <c r="AR16" i="3"/>
  <c r="AH16" i="3"/>
  <c r="AR68" i="3"/>
  <c r="AH68" i="3"/>
  <c r="AH75" i="3"/>
  <c r="AH276" i="3"/>
  <c r="D276" i="3" s="1"/>
  <c r="AR276" i="3"/>
  <c r="AH302" i="3"/>
  <c r="X302" i="3"/>
  <c r="AR302" i="3"/>
  <c r="Z47" i="3"/>
  <c r="AT194" i="3"/>
  <c r="AJ194" i="3"/>
  <c r="Z228" i="3"/>
  <c r="AT228" i="3"/>
  <c r="AJ325" i="3"/>
  <c r="Z325" i="3"/>
  <c r="AT325" i="3"/>
  <c r="AC341" i="3"/>
  <c r="D341" i="3" s="1"/>
  <c r="AC342" i="3"/>
  <c r="S358" i="3"/>
  <c r="AS24" i="3"/>
  <c r="AS38" i="3"/>
  <c r="Y29" i="3"/>
  <c r="AI19" i="3"/>
  <c r="AS92" i="3"/>
  <c r="AI83" i="3"/>
  <c r="AI63" i="3"/>
  <c r="D63" i="3" s="1"/>
  <c r="Y60" i="3"/>
  <c r="AS146" i="3"/>
  <c r="AI146" i="3"/>
  <c r="AS122" i="3"/>
  <c r="Y122" i="3"/>
  <c r="AI186" i="3"/>
  <c r="AI165" i="3"/>
  <c r="AS169" i="3"/>
  <c r="AS196" i="3"/>
  <c r="AS255" i="3"/>
  <c r="AS288" i="3"/>
  <c r="AI288" i="3"/>
  <c r="D288" i="3" s="1"/>
  <c r="AS292" i="3"/>
  <c r="AS298" i="3"/>
  <c r="Y292" i="3"/>
  <c r="Y325" i="3"/>
  <c r="AS331" i="3"/>
  <c r="AI331" i="3"/>
  <c r="AS344" i="3"/>
  <c r="AS337" i="3"/>
  <c r="AI350" i="3"/>
  <c r="AL16" i="3"/>
  <c r="AL112" i="3"/>
  <c r="AB56" i="3"/>
  <c r="D56" i="3" s="1"/>
  <c r="AB102" i="3"/>
  <c r="D102" i="3" s="1"/>
  <c r="AB67" i="3"/>
  <c r="R85" i="3"/>
  <c r="AL85" i="3"/>
  <c r="AB121" i="3"/>
  <c r="R125" i="3"/>
  <c r="AB125" i="3"/>
  <c r="D125" i="3" s="1"/>
  <c r="AB137" i="3"/>
  <c r="AB101" i="3"/>
  <c r="D101" i="3" s="1"/>
  <c r="AL125" i="3"/>
  <c r="AL154" i="3"/>
  <c r="R198" i="3"/>
  <c r="AB198" i="3"/>
  <c r="AB232" i="3"/>
  <c r="AL236" i="3"/>
  <c r="AL279" i="3"/>
  <c r="AL315" i="3"/>
  <c r="R293" i="3"/>
  <c r="AL293" i="3"/>
  <c r="AB315" i="3"/>
  <c r="D315" i="3" s="1"/>
  <c r="R347" i="3"/>
  <c r="AH33" i="3"/>
  <c r="X40" i="3"/>
  <c r="AR40" i="3"/>
  <c r="X65" i="3"/>
  <c r="AH81" i="3"/>
  <c r="D81" i="3" s="1"/>
  <c r="X144" i="3"/>
  <c r="AR144" i="3"/>
  <c r="AH144" i="3"/>
  <c r="AR208" i="3"/>
  <c r="AH208" i="3"/>
  <c r="X208" i="3"/>
  <c r="AR247" i="3"/>
  <c r="AH247" i="3"/>
  <c r="AR273" i="3"/>
  <c r="X273" i="3"/>
  <c r="AR296" i="3"/>
  <c r="X296" i="3"/>
  <c r="AH296" i="3"/>
  <c r="AT24" i="3"/>
  <c r="AJ24" i="3"/>
  <c r="Z24" i="3"/>
  <c r="AJ59" i="3"/>
  <c r="AT59" i="3"/>
  <c r="Z59" i="3"/>
  <c r="AT114" i="3"/>
  <c r="Z114" i="3"/>
  <c r="AJ114" i="3"/>
  <c r="AT231" i="3"/>
  <c r="Z231" i="3"/>
  <c r="Z200" i="3"/>
  <c r="AT230" i="3"/>
  <c r="Z242" i="3"/>
  <c r="AE158" i="3"/>
  <c r="AM293" i="3"/>
  <c r="AC308" i="3"/>
  <c r="AI109" i="3"/>
  <c r="AI52" i="3"/>
  <c r="D52" i="3" s="1"/>
  <c r="Y75" i="3"/>
  <c r="AI75" i="3"/>
  <c r="Y92" i="3"/>
  <c r="AI86" i="3"/>
  <c r="AI169" i="3"/>
  <c r="Y168" i="3"/>
  <c r="AI132" i="3"/>
  <c r="Y172" i="3"/>
  <c r="AI163" i="3"/>
  <c r="AS156" i="3"/>
  <c r="AI179" i="3"/>
  <c r="AS191" i="3"/>
  <c r="Y287" i="3"/>
  <c r="AI299" i="3"/>
  <c r="Y357" i="3"/>
  <c r="AL71" i="3"/>
  <c r="AL69" i="3"/>
  <c r="AB61" i="3"/>
  <c r="R121" i="3"/>
  <c r="AB89" i="3"/>
  <c r="D89" i="3" s="1"/>
  <c r="AL89" i="3"/>
  <c r="AL108" i="3"/>
  <c r="AL129" i="3"/>
  <c r="AB166" i="3"/>
  <c r="D166" i="3" s="1"/>
  <c r="R166" i="3"/>
  <c r="R233" i="3"/>
  <c r="AB240" i="3"/>
  <c r="R231" i="3"/>
  <c r="AB273" i="3"/>
  <c r="D273" i="3" s="1"/>
  <c r="R335" i="3"/>
  <c r="AB322" i="3"/>
  <c r="R359" i="3"/>
  <c r="AH40" i="3"/>
  <c r="AH24" i="3"/>
  <c r="X30" i="3"/>
  <c r="AR30" i="3"/>
  <c r="X91" i="3"/>
  <c r="AR91" i="3"/>
  <c r="AH95" i="3"/>
  <c r="X95" i="3"/>
  <c r="X191" i="3"/>
  <c r="AR191" i="3"/>
  <c r="AH191" i="3"/>
  <c r="X196" i="3"/>
  <c r="AH196" i="3"/>
  <c r="AR196" i="3"/>
  <c r="AR348" i="3"/>
  <c r="AH348" i="3"/>
  <c r="AJ55" i="3"/>
  <c r="AT55" i="3"/>
  <c r="Z55" i="3"/>
  <c r="AJ161" i="3"/>
  <c r="AJ170" i="3"/>
  <c r="AT170" i="3"/>
  <c r="Z211" i="3"/>
  <c r="AJ211" i="3"/>
  <c r="AT211" i="3"/>
  <c r="AJ180" i="3"/>
  <c r="D180" i="3" s="1"/>
  <c r="AJ215" i="3"/>
  <c r="Z215" i="3"/>
  <c r="AT215" i="3"/>
  <c r="Z304" i="3"/>
  <c r="AT304" i="3"/>
  <c r="AJ304" i="3"/>
  <c r="AS225" i="3"/>
  <c r="Y225" i="3"/>
  <c r="AB43" i="3"/>
  <c r="AB45" i="3"/>
  <c r="AB77" i="3"/>
  <c r="AB152" i="3"/>
  <c r="AB192" i="3"/>
  <c r="AL200" i="3"/>
  <c r="D200" i="3" s="1"/>
  <c r="AL263" i="3"/>
  <c r="AB290" i="3"/>
  <c r="AL296" i="3"/>
  <c r="R331" i="3"/>
  <c r="AB323" i="3"/>
  <c r="AB324" i="3"/>
  <c r="AR33" i="3"/>
  <c r="AH47" i="3"/>
  <c r="X28" i="3"/>
  <c r="X64" i="3"/>
  <c r="AR50" i="3"/>
  <c r="AH28" i="3"/>
  <c r="AH60" i="3"/>
  <c r="AH55" i="3"/>
  <c r="AH121" i="3"/>
  <c r="X121" i="3"/>
  <c r="AR121" i="3"/>
  <c r="X111" i="3"/>
  <c r="X153" i="3"/>
  <c r="AH153" i="3"/>
  <c r="AR153" i="3"/>
  <c r="X193" i="3"/>
  <c r="AH193" i="3"/>
  <c r="AR193" i="3"/>
  <c r="AH209" i="3"/>
  <c r="AR209" i="3"/>
  <c r="AH270" i="3"/>
  <c r="D270" i="3" s="1"/>
  <c r="X270" i="3"/>
  <c r="AH310" i="3"/>
  <c r="AR310" i="3"/>
  <c r="X284" i="3"/>
  <c r="AR284" i="3"/>
  <c r="AH284" i="3"/>
  <c r="D284" i="3" s="1"/>
  <c r="X336" i="3"/>
  <c r="AR336" i="3"/>
  <c r="AH336" i="3"/>
  <c r="Z40" i="3"/>
  <c r="AJ40" i="3"/>
  <c r="AJ48" i="3"/>
  <c r="Z82" i="3"/>
  <c r="AT132" i="3"/>
  <c r="Z132" i="3"/>
  <c r="AJ133" i="3"/>
  <c r="AT133" i="3"/>
  <c r="Z146" i="3"/>
  <c r="AJ146" i="3"/>
  <c r="Z170" i="3"/>
  <c r="Z230" i="3"/>
  <c r="Z321" i="3"/>
  <c r="Z358" i="3"/>
  <c r="Y19" i="3"/>
  <c r="AI24" i="3"/>
  <c r="AS63" i="3"/>
  <c r="Y96" i="3"/>
  <c r="AI26" i="3"/>
  <c r="D26" i="3" s="1"/>
  <c r="AS26" i="3"/>
  <c r="Y38" i="3"/>
  <c r="AI140" i="3"/>
  <c r="Y77" i="3"/>
  <c r="AS109" i="3"/>
  <c r="AS136" i="3"/>
  <c r="AI136" i="3"/>
  <c r="AS123" i="3"/>
  <c r="AS210" i="3"/>
  <c r="Y243" i="3"/>
  <c r="AS243" i="3"/>
  <c r="Y270" i="3"/>
  <c r="Y305" i="3"/>
  <c r="Y299" i="3"/>
  <c r="Y313" i="3"/>
  <c r="AI344" i="3"/>
  <c r="AI366" i="3"/>
  <c r="Y356" i="3"/>
  <c r="AB31" i="3"/>
  <c r="D31" i="3" s="1"/>
  <c r="AL73" i="3"/>
  <c r="R76" i="3"/>
  <c r="R73" i="3"/>
  <c r="AL91" i="3"/>
  <c r="R77" i="3"/>
  <c r="AB132" i="3"/>
  <c r="D132" i="3" s="1"/>
  <c r="AL170" i="3"/>
  <c r="AB221" i="3"/>
  <c r="AL202" i="3"/>
  <c r="R228" i="3"/>
  <c r="R238" i="3"/>
  <c r="R265" i="3"/>
  <c r="AL260" i="3"/>
  <c r="R270" i="3"/>
  <c r="AL265" i="3"/>
  <c r="AL298" i="3"/>
  <c r="AL340" i="3"/>
  <c r="AL355" i="3"/>
  <c r="X16" i="3"/>
  <c r="AR54" i="3"/>
  <c r="AH53" i="3"/>
  <c r="AR53" i="3"/>
  <c r="X126" i="3"/>
  <c r="AR126" i="3"/>
  <c r="X105" i="3"/>
  <c r="AH105" i="3"/>
  <c r="D105" i="3" s="1"/>
  <c r="X156" i="3"/>
  <c r="AH156" i="3"/>
  <c r="AR156" i="3"/>
  <c r="AR154" i="3"/>
  <c r="X154" i="3"/>
  <c r="AH154" i="3"/>
  <c r="AH108" i="3"/>
  <c r="D108" i="3" s="1"/>
  <c r="AR130" i="3"/>
  <c r="X130" i="3"/>
  <c r="AH130" i="3"/>
  <c r="D130" i="3" s="1"/>
  <c r="X224" i="3"/>
  <c r="AH224" i="3"/>
  <c r="D224" i="3" s="1"/>
  <c r="AR224" i="3"/>
  <c r="AR263" i="3"/>
  <c r="AH263" i="3"/>
  <c r="D263" i="3" s="1"/>
  <c r="X263" i="3"/>
  <c r="AR340" i="3"/>
  <c r="X340" i="3"/>
  <c r="AT87" i="3"/>
  <c r="Z87" i="3"/>
  <c r="AT123" i="3"/>
  <c r="AJ123" i="3"/>
  <c r="Z123" i="3"/>
  <c r="AJ149" i="3"/>
  <c r="AT149" i="3"/>
  <c r="Z149" i="3"/>
  <c r="AJ152" i="3"/>
  <c r="Z152" i="3"/>
  <c r="AJ221" i="3"/>
  <c r="AT221" i="3"/>
  <c r="AT245" i="3"/>
  <c r="AJ245" i="3"/>
  <c r="S325" i="3"/>
  <c r="S362" i="3"/>
  <c r="Y26" i="3"/>
  <c r="Y65" i="3"/>
  <c r="AI154" i="3"/>
  <c r="AS154" i="3"/>
  <c r="Y179" i="3"/>
  <c r="AI210" i="3"/>
  <c r="D210" i="3" s="1"/>
  <c r="Y260" i="3"/>
  <c r="AI260" i="3"/>
  <c r="AS250" i="3"/>
  <c r="AI250" i="3"/>
  <c r="D250" i="3" s="1"/>
  <c r="Y300" i="3"/>
  <c r="Y314" i="3"/>
  <c r="AI314" i="3"/>
  <c r="AI307" i="3"/>
  <c r="Y307" i="3"/>
  <c r="AI333" i="3"/>
  <c r="D333" i="3" s="1"/>
  <c r="AS350" i="3"/>
  <c r="AS338" i="3"/>
  <c r="Y333" i="3"/>
  <c r="Y345" i="3"/>
  <c r="R23" i="3"/>
  <c r="AL40" i="3"/>
  <c r="AL57" i="3"/>
  <c r="AB106" i="3"/>
  <c r="D106" i="3" s="1"/>
  <c r="R239" i="3"/>
  <c r="AB239" i="3"/>
  <c r="R267" i="3"/>
  <c r="R252" i="3"/>
  <c r="AL267" i="3"/>
  <c r="AL331" i="3"/>
  <c r="AL357" i="3"/>
  <c r="AB357" i="3"/>
  <c r="AH54" i="3"/>
  <c r="X37" i="3"/>
  <c r="AR37" i="3"/>
  <c r="AR111" i="3"/>
  <c r="X184" i="3"/>
  <c r="AR184" i="3"/>
  <c r="AH184" i="3"/>
  <c r="AR211" i="3"/>
  <c r="X211" i="3"/>
  <c r="AR272" i="3"/>
  <c r="AR322" i="3"/>
  <c r="X322" i="3"/>
  <c r="X323" i="3"/>
  <c r="AR323" i="3"/>
  <c r="AJ11" i="3"/>
  <c r="AT11" i="3"/>
  <c r="AJ65" i="3"/>
  <c r="AJ137" i="3"/>
  <c r="Z137" i="3"/>
  <c r="AJ209" i="3"/>
  <c r="Z209" i="3"/>
  <c r="AT209" i="3"/>
  <c r="AT219" i="3"/>
  <c r="Z219" i="3"/>
  <c r="AJ219" i="3"/>
  <c r="Z275" i="3"/>
  <c r="AJ275" i="3"/>
  <c r="AT275" i="3"/>
  <c r="AT329" i="3"/>
  <c r="Z329" i="3"/>
  <c r="AJ329" i="3"/>
  <c r="AJ332" i="3"/>
  <c r="Z332" i="3"/>
  <c r="AT332" i="3"/>
  <c r="Z368" i="3"/>
  <c r="AT365" i="3"/>
  <c r="Z365" i="3"/>
  <c r="AJ365" i="3"/>
  <c r="AM56" i="3"/>
  <c r="AS40" i="3"/>
  <c r="AS9" i="3"/>
  <c r="AI53" i="3"/>
  <c r="Y53" i="3"/>
  <c r="Y132" i="3"/>
  <c r="AI112" i="3"/>
  <c r="AI49" i="3"/>
  <c r="Y154" i="3"/>
  <c r="Y134" i="3"/>
  <c r="Y159" i="3"/>
  <c r="AS159" i="3"/>
  <c r="AI202" i="3"/>
  <c r="Y197" i="3"/>
  <c r="Y250" i="3"/>
  <c r="AI243" i="3"/>
  <c r="AS272" i="3"/>
  <c r="AS287" i="3"/>
  <c r="AS312" i="3"/>
  <c r="AI338" i="3"/>
  <c r="AI361" i="3"/>
  <c r="AL27" i="3"/>
  <c r="R16" i="3"/>
  <c r="AL23" i="3"/>
  <c r="AL19" i="3"/>
  <c r="AB19" i="3"/>
  <c r="R106" i="3"/>
  <c r="AL96" i="3"/>
  <c r="AB96" i="3"/>
  <c r="AB85" i="3"/>
  <c r="R79" i="3"/>
  <c r="AB163" i="3"/>
  <c r="D163" i="3" s="1"/>
  <c r="R148" i="3"/>
  <c r="R129" i="3"/>
  <c r="AB136" i="3"/>
  <c r="R136" i="3"/>
  <c r="AB170" i="3"/>
  <c r="AL163" i="3"/>
  <c r="AB230" i="3"/>
  <c r="AB251" i="3"/>
  <c r="R218" i="3"/>
  <c r="AB218" i="3"/>
  <c r="D218" i="3" s="1"/>
  <c r="AB233" i="3"/>
  <c r="D233" i="3" s="1"/>
  <c r="R269" i="3"/>
  <c r="AL266" i="3"/>
  <c r="AL269" i="3"/>
  <c r="R287" i="3"/>
  <c r="R332" i="3"/>
  <c r="R330" i="3"/>
  <c r="AB330" i="3"/>
  <c r="D330" i="3" s="1"/>
  <c r="AH36" i="3"/>
  <c r="X67" i="3"/>
  <c r="X34" i="3"/>
  <c r="AR64" i="3"/>
  <c r="AR51" i="3"/>
  <c r="X60" i="3"/>
  <c r="AH115" i="3"/>
  <c r="AR109" i="3"/>
  <c r="X88" i="3"/>
  <c r="AH88" i="3"/>
  <c r="AR106" i="3"/>
  <c r="X189" i="3"/>
  <c r="AH189" i="3"/>
  <c r="AR189" i="3"/>
  <c r="X229" i="3"/>
  <c r="AH229" i="3"/>
  <c r="X175" i="3"/>
  <c r="AR274" i="3"/>
  <c r="AH305" i="3"/>
  <c r="D305" i="3" s="1"/>
  <c r="X305" i="3"/>
  <c r="AR311" i="3"/>
  <c r="AH311" i="3"/>
  <c r="X311" i="3"/>
  <c r="X362" i="3"/>
  <c r="AR362" i="3"/>
  <c r="AH362" i="3"/>
  <c r="D362" i="3" s="1"/>
  <c r="AJ20" i="3"/>
  <c r="AT20" i="3"/>
  <c r="Z20" i="3"/>
  <c r="Z15" i="3"/>
  <c r="AJ15" i="3"/>
  <c r="D15" i="3" s="1"/>
  <c r="AT135" i="3"/>
  <c r="Z135" i="3"/>
  <c r="AJ135" i="3"/>
  <c r="Z175" i="3"/>
  <c r="AJ175" i="3"/>
  <c r="AT175" i="3"/>
  <c r="AJ228" i="3"/>
  <c r="AJ199" i="3"/>
  <c r="AT222" i="3"/>
  <c r="AJ222" i="3"/>
  <c r="D222" i="3" s="1"/>
  <c r="AJ278" i="3"/>
  <c r="AT278" i="3"/>
  <c r="Z297" i="3"/>
  <c r="AT297" i="3"/>
  <c r="AJ297" i="3"/>
  <c r="Z315" i="3"/>
  <c r="Z330" i="3"/>
  <c r="Z360" i="3"/>
  <c r="AJ360" i="3"/>
  <c r="D360" i="3" s="1"/>
  <c r="AB113" i="3"/>
  <c r="D113" i="3" s="1"/>
  <c r="AL113" i="3"/>
  <c r="AB107" i="3"/>
  <c r="D107" i="3" s="1"/>
  <c r="AL107" i="3"/>
  <c r="R190" i="3"/>
  <c r="AB190" i="3"/>
  <c r="AL190" i="3"/>
  <c r="R364" i="3"/>
  <c r="AR77" i="3"/>
  <c r="AH77" i="3"/>
  <c r="X163" i="3"/>
  <c r="AR163" i="3"/>
  <c r="X177" i="3"/>
  <c r="AR177" i="3"/>
  <c r="D177" i="3" s="1"/>
  <c r="AH339" i="3"/>
  <c r="AR339" i="3"/>
  <c r="X339" i="3"/>
  <c r="AR330" i="3"/>
  <c r="AH330" i="3"/>
  <c r="AT54" i="3"/>
  <c r="AJ54" i="3"/>
  <c r="AJ225" i="3"/>
  <c r="AT225" i="3"/>
  <c r="AJ287" i="3"/>
  <c r="Z287" i="3"/>
  <c r="AT287" i="3"/>
  <c r="AR143" i="3"/>
  <c r="X143" i="3"/>
  <c r="X210" i="3"/>
  <c r="X232" i="3"/>
  <c r="AR262" i="3"/>
  <c r="AH315" i="3"/>
  <c r="AT37" i="3"/>
  <c r="Z68" i="3"/>
  <c r="Z118" i="3"/>
  <c r="AJ292" i="3"/>
  <c r="AH102" i="3"/>
  <c r="AR142" i="3"/>
  <c r="X158" i="3"/>
  <c r="X185" i="3"/>
  <c r="AR185" i="3"/>
  <c r="X178" i="3"/>
  <c r="X190" i="3"/>
  <c r="X269" i="3"/>
  <c r="AR264" i="3"/>
  <c r="AH291" i="3"/>
  <c r="AR308" i="3"/>
  <c r="AH309" i="3"/>
  <c r="X313" i="3"/>
  <c r="AH332" i="3"/>
  <c r="AH344" i="3"/>
  <c r="AH351" i="3"/>
  <c r="X350" i="3"/>
  <c r="AT30" i="3"/>
  <c r="AT42" i="3"/>
  <c r="Z79" i="3"/>
  <c r="AT64" i="3"/>
  <c r="Z94" i="3"/>
  <c r="AT102" i="3"/>
  <c r="Z143" i="3"/>
  <c r="AT157" i="3"/>
  <c r="AT223" i="3"/>
  <c r="AJ241" i="3"/>
  <c r="D241" i="3" s="1"/>
  <c r="Z292" i="3"/>
  <c r="Z269" i="3"/>
  <c r="Z299" i="3"/>
  <c r="AT291" i="3"/>
  <c r="AJ294" i="3"/>
  <c r="Z336" i="3"/>
  <c r="Z349" i="3"/>
  <c r="Z359" i="3"/>
  <c r="AR136" i="3"/>
  <c r="AH104" i="3"/>
  <c r="D104" i="3" s="1"/>
  <c r="AR158" i="3"/>
  <c r="AH235" i="3"/>
  <c r="AR233" i="3"/>
  <c r="X243" i="3"/>
  <c r="AR269" i="3"/>
  <c r="AR332" i="3"/>
  <c r="Z10" i="3"/>
  <c r="Z46" i="3"/>
  <c r="AJ44" i="3"/>
  <c r="Z67" i="3"/>
  <c r="Z50" i="3"/>
  <c r="Z61" i="3"/>
  <c r="AJ96" i="3"/>
  <c r="AJ126" i="3"/>
  <c r="AT104" i="3"/>
  <c r="AT136" i="3"/>
  <c r="AJ128" i="3"/>
  <c r="AT171" i="3"/>
  <c r="Z183" i="3"/>
  <c r="Z195" i="3"/>
  <c r="AJ216" i="3"/>
  <c r="AJ196" i="3"/>
  <c r="Z208" i="3"/>
  <c r="Z217" i="3"/>
  <c r="AJ223" i="3"/>
  <c r="Z243" i="3"/>
  <c r="AT299" i="3"/>
  <c r="AJ296" i="3"/>
  <c r="AT314" i="3"/>
  <c r="AT333" i="3"/>
  <c r="Z354" i="3"/>
  <c r="AH124" i="3"/>
  <c r="X160" i="3"/>
  <c r="AR235" i="3"/>
  <c r="X261" i="3"/>
  <c r="AH257" i="3"/>
  <c r="X308" i="3"/>
  <c r="AR299" i="3"/>
  <c r="AR318" i="3"/>
  <c r="AR365" i="3"/>
  <c r="X355" i="3"/>
  <c r="AT32" i="3"/>
  <c r="Z17" i="3"/>
  <c r="Z83" i="3"/>
  <c r="AJ104" i="3"/>
  <c r="Z102" i="3"/>
  <c r="AJ145" i="3"/>
  <c r="D145" i="3" s="1"/>
  <c r="Z145" i="3"/>
  <c r="AT191" i="3"/>
  <c r="AJ191" i="3"/>
  <c r="AT217" i="3"/>
  <c r="AJ210" i="3"/>
  <c r="Z271" i="3"/>
  <c r="AT296" i="3"/>
  <c r="AJ336" i="3"/>
  <c r="Z338" i="3"/>
  <c r="Z361" i="3"/>
  <c r="AI198" i="3"/>
  <c r="AI219" i="3"/>
  <c r="AB363" i="3"/>
  <c r="D363" i="3" s="1"/>
  <c r="AH135" i="3"/>
  <c r="AH174" i="3"/>
  <c r="X207" i="3"/>
  <c r="AH213" i="3"/>
  <c r="X230" i="3"/>
  <c r="X218" i="3"/>
  <c r="AH230" i="3"/>
  <c r="AR255" i="3"/>
  <c r="AH261" i="3"/>
  <c r="D261" i="3" s="1"/>
  <c r="AH293" i="3"/>
  <c r="D293" i="3" s="1"/>
  <c r="AR328" i="3"/>
  <c r="AR333" i="3"/>
  <c r="AH327" i="3"/>
  <c r="AR355" i="3"/>
  <c r="AH341" i="3"/>
  <c r="AT25" i="3"/>
  <c r="AT14" i="3"/>
  <c r="Z63" i="3"/>
  <c r="AJ90" i="3"/>
  <c r="AJ74" i="3"/>
  <c r="AT105" i="3"/>
  <c r="AJ94" i="3"/>
  <c r="AJ179" i="3"/>
  <c r="Z190" i="3"/>
  <c r="Z153" i="3"/>
  <c r="AT216" i="3"/>
  <c r="AJ167" i="3"/>
  <c r="AJ203" i="3"/>
  <c r="Z188" i="3"/>
  <c r="AT204" i="3"/>
  <c r="Z220" i="3"/>
  <c r="AJ246" i="3"/>
  <c r="AT251" i="3"/>
  <c r="AJ253" i="3"/>
  <c r="AT265" i="3"/>
  <c r="AJ322" i="3"/>
  <c r="Z293" i="3"/>
  <c r="AJ282" i="3"/>
  <c r="AJ343" i="3"/>
  <c r="AT328" i="3"/>
  <c r="AT362" i="3"/>
  <c r="AT361" i="3"/>
  <c r="AH228" i="3"/>
  <c r="AR210" i="3"/>
  <c r="X341" i="3"/>
  <c r="AH361" i="3"/>
  <c r="AJ10" i="3"/>
  <c r="Z29" i="3"/>
  <c r="AJ32" i="3"/>
  <c r="AT79" i="3"/>
  <c r="AJ86" i="3"/>
  <c r="AJ116" i="3"/>
  <c r="D116" i="3" s="1"/>
  <c r="Z126" i="3"/>
  <c r="AT116" i="3"/>
  <c r="AJ220" i="3"/>
  <c r="AJ136" i="3"/>
  <c r="AT208" i="3"/>
  <c r="Z235" i="3"/>
  <c r="AT253" i="3"/>
  <c r="AT281" i="3"/>
  <c r="AJ281" i="3"/>
  <c r="AJ284" i="3"/>
  <c r="Z302" i="3"/>
  <c r="AJ341" i="3"/>
  <c r="AT354" i="3"/>
  <c r="AJ362" i="3"/>
  <c r="AH94" i="3"/>
  <c r="AR205" i="3"/>
  <c r="X264" i="3"/>
  <c r="AH265" i="3"/>
  <c r="D265" i="3" s="1"/>
  <c r="AR327" i="3"/>
  <c r="Z75" i="3"/>
  <c r="AT83" i="3"/>
  <c r="Z99" i="3"/>
  <c r="AJ119" i="3"/>
  <c r="AT285" i="3"/>
  <c r="Z309" i="3"/>
  <c r="AJ350" i="3"/>
  <c r="Z341" i="3"/>
  <c r="R30" i="3"/>
  <c r="AH207" i="3"/>
  <c r="AJ75" i="3"/>
  <c r="AJ29" i="3"/>
  <c r="AT26" i="3"/>
  <c r="AJ101" i="3"/>
  <c r="AT203" i="3"/>
  <c r="Z237" i="3"/>
  <c r="AT272" i="3"/>
  <c r="AT309" i="3"/>
  <c r="AT310" i="3"/>
  <c r="AT342" i="3"/>
  <c r="AT343" i="3"/>
  <c r="Z241" i="3"/>
  <c r="AJ291" i="3"/>
  <c r="D79" i="3" l="1"/>
  <c r="D365" i="3"/>
  <c r="D93" i="3"/>
  <c r="D348" i="3"/>
  <c r="D266" i="3"/>
  <c r="D186" i="3"/>
  <c r="D69" i="3"/>
  <c r="D198" i="3"/>
  <c r="D278" i="3"/>
  <c r="D356" i="3"/>
  <c r="D216" i="3"/>
  <c r="D187" i="3"/>
  <c r="D121" i="3"/>
  <c r="D344" i="3"/>
  <c r="D339" i="3"/>
  <c r="D112" i="3"/>
  <c r="D45" i="3"/>
  <c r="D291" i="3"/>
  <c r="D267" i="3"/>
  <c r="D170" i="3"/>
  <c r="D292" i="3"/>
  <c r="D351" i="3"/>
  <c r="D165" i="3"/>
  <c r="D190" i="3"/>
  <c r="D277" i="3"/>
  <c r="D336" i="3"/>
  <c r="D228" i="3"/>
  <c r="D223" i="3"/>
  <c r="D91" i="3"/>
  <c r="D214" i="3"/>
  <c r="D96" i="3"/>
  <c r="D337" i="3"/>
  <c r="D199" i="3"/>
  <c r="D271" i="3"/>
  <c r="D331" i="3"/>
  <c r="D128" i="3"/>
  <c r="D207" i="3"/>
  <c r="D29" i="3"/>
  <c r="D43" i="3"/>
  <c r="D208" i="3"/>
  <c r="D229" i="3"/>
  <c r="D280" i="3"/>
  <c r="D27" i="3"/>
  <c r="D84" i="3"/>
  <c r="D314" i="3"/>
  <c r="D285" i="3"/>
  <c r="D294" i="3"/>
  <c r="D319" i="3"/>
  <c r="D342" i="3"/>
  <c r="D248" i="3"/>
  <c r="D320" i="3"/>
  <c r="D51" i="3"/>
  <c r="D322" i="3"/>
  <c r="D152" i="3"/>
  <c r="D232" i="3"/>
  <c r="D364" i="3"/>
  <c r="D253" i="3"/>
  <c r="D100" i="3"/>
  <c r="D239" i="3"/>
  <c r="D135" i="3"/>
  <c r="D86" i="3"/>
  <c r="D172" i="3"/>
  <c r="D264" i="3"/>
  <c r="D203" i="3"/>
  <c r="D138" i="3"/>
  <c r="D327" i="3"/>
  <c r="D124" i="3"/>
  <c r="D42" i="3"/>
  <c r="D259" i="3"/>
  <c r="D62" i="3"/>
  <c r="D140" i="3"/>
  <c r="D141" i="3"/>
  <c r="D251" i="3"/>
  <c r="D367" i="3"/>
  <c r="D226" i="3"/>
  <c r="D316" i="3"/>
  <c r="D220" i="3"/>
  <c r="D126" i="3"/>
  <c r="D77" i="3"/>
  <c r="D323" i="3"/>
  <c r="D347" i="3"/>
  <c r="D332" i="3"/>
  <c r="D169" i="3"/>
  <c r="D83" i="3"/>
  <c r="D326" i="3"/>
  <c r="D308" i="3"/>
  <c r="D85" i="3"/>
  <c r="D168" i="3"/>
  <c r="D178" i="3"/>
  <c r="D358" i="3"/>
  <c r="D262" i="3"/>
  <c r="D317" i="3"/>
  <c r="D82" i="3"/>
  <c r="D213" i="3"/>
  <c r="D304" i="3"/>
  <c r="D350" i="3"/>
  <c r="D10" i="3"/>
  <c r="D134" i="3"/>
  <c r="D76" i="3"/>
  <c r="D21" i="3"/>
  <c r="D179" i="3"/>
  <c r="D176" i="3"/>
  <c r="D151" i="3"/>
  <c r="D212" i="3"/>
  <c r="D28" i="3"/>
  <c r="D238" i="3"/>
  <c r="D272" i="3"/>
  <c r="D230" i="3"/>
  <c r="D354" i="3"/>
  <c r="D41" i="3"/>
  <c r="BE368" i="3"/>
  <c r="BE366" i="3"/>
  <c r="BE362" i="3"/>
  <c r="BE353" i="3"/>
  <c r="BE363" i="3"/>
  <c r="BE359" i="3"/>
  <c r="BE351" i="3"/>
  <c r="BE364" i="3"/>
  <c r="BE360" i="3"/>
  <c r="BE358" i="3"/>
  <c r="BE357" i="3"/>
  <c r="BE352" i="3"/>
  <c r="BE361" i="3"/>
  <c r="BE354" i="3"/>
  <c r="BE337" i="3"/>
  <c r="BE335" i="3"/>
  <c r="BE346" i="3"/>
  <c r="BE342" i="3"/>
  <c r="BE355" i="3"/>
  <c r="BE365" i="3"/>
  <c r="BE347" i="3"/>
  <c r="BE350" i="3"/>
  <c r="BE345" i="3"/>
  <c r="BE343" i="3"/>
  <c r="BE338" i="3"/>
  <c r="BE356" i="3"/>
  <c r="BE348" i="3"/>
  <c r="BE341" i="3"/>
  <c r="BE340" i="3"/>
  <c r="BE334" i="3"/>
  <c r="BE333" i="3"/>
  <c r="BE320" i="3"/>
  <c r="BE318" i="3"/>
  <c r="BE316" i="3"/>
  <c r="BE314" i="3"/>
  <c r="BE327" i="3"/>
  <c r="BE349" i="3"/>
  <c r="BE336" i="3"/>
  <c r="BE332" i="3"/>
  <c r="BE322" i="3"/>
  <c r="BE331" i="3"/>
  <c r="BE326" i="3"/>
  <c r="BE367" i="3"/>
  <c r="BE323" i="3"/>
  <c r="BE339" i="3"/>
  <c r="BE330" i="3"/>
  <c r="BE321" i="3"/>
  <c r="BE319" i="3"/>
  <c r="BE317" i="3"/>
  <c r="BE315" i="3"/>
  <c r="BE313" i="3"/>
  <c r="BE311" i="3"/>
  <c r="BE309" i="3"/>
  <c r="BE307" i="3"/>
  <c r="BE305" i="3"/>
  <c r="BE303" i="3"/>
  <c r="BE301" i="3"/>
  <c r="BE324" i="3"/>
  <c r="BE344" i="3"/>
  <c r="BE328" i="3"/>
  <c r="BE325" i="3"/>
  <c r="BE293" i="3"/>
  <c r="BE289" i="3"/>
  <c r="BE285" i="3"/>
  <c r="BE308" i="3"/>
  <c r="BE302" i="3"/>
  <c r="BE312" i="3"/>
  <c r="BE291" i="3"/>
  <c r="BE329" i="3"/>
  <c r="BE283" i="3"/>
  <c r="BE281" i="3"/>
  <c r="BE278" i="3"/>
  <c r="BE294" i="3"/>
  <c r="BE292" i="3"/>
  <c r="BE297" i="3"/>
  <c r="BE300" i="3"/>
  <c r="BE296" i="3"/>
  <c r="BE287" i="3"/>
  <c r="BE306" i="3"/>
  <c r="BE290" i="3"/>
  <c r="BE282" i="3"/>
  <c r="BE277" i="3"/>
  <c r="BE275" i="3"/>
  <c r="BE273" i="3"/>
  <c r="BE271" i="3"/>
  <c r="BE269" i="3"/>
  <c r="BE267" i="3"/>
  <c r="BE265" i="3"/>
  <c r="BE263" i="3"/>
  <c r="BE261" i="3"/>
  <c r="BE310" i="3"/>
  <c r="BE304" i="3"/>
  <c r="BE298" i="3"/>
  <c r="BE295" i="3"/>
  <c r="BE280" i="3"/>
  <c r="BE286" i="3"/>
  <c r="BE266" i="3"/>
  <c r="BE262" i="3"/>
  <c r="BE258" i="3"/>
  <c r="BE279" i="3"/>
  <c r="BE253" i="3"/>
  <c r="BE251" i="3"/>
  <c r="BE249" i="3"/>
  <c r="BE247" i="3"/>
  <c r="BE245" i="3"/>
  <c r="BE243" i="3"/>
  <c r="BE241" i="3"/>
  <c r="BE239" i="3"/>
  <c r="BE237" i="3"/>
  <c r="BE235" i="3"/>
  <c r="BE233" i="3"/>
  <c r="BE231" i="3"/>
  <c r="BE229" i="3"/>
  <c r="BE256" i="3"/>
  <c r="BE260" i="3"/>
  <c r="BE257" i="3"/>
  <c r="BE255" i="3"/>
  <c r="BE284" i="3"/>
  <c r="BE270" i="3"/>
  <c r="BE268" i="3"/>
  <c r="BE264" i="3"/>
  <c r="BE299" i="3"/>
  <c r="BE244" i="3"/>
  <c r="BE272" i="3"/>
  <c r="BE246" i="3"/>
  <c r="BE254" i="3"/>
  <c r="BE238" i="3"/>
  <c r="BE234" i="3"/>
  <c r="BE230" i="3"/>
  <c r="BE227" i="3"/>
  <c r="BE225" i="3"/>
  <c r="BE223" i="3"/>
  <c r="BE221" i="3"/>
  <c r="BE219" i="3"/>
  <c r="BE274" i="3"/>
  <c r="BE288" i="3"/>
  <c r="BE276" i="3"/>
  <c r="BE242" i="3"/>
  <c r="BE252" i="3"/>
  <c r="BE250" i="3"/>
  <c r="BE248" i="3"/>
  <c r="BE214" i="3"/>
  <c r="BE236" i="3"/>
  <c r="BE213" i="3"/>
  <c r="BE232" i="3"/>
  <c r="BE226" i="3"/>
  <c r="BE218" i="3"/>
  <c r="BE211" i="3"/>
  <c r="BE259" i="3"/>
  <c r="BE240" i="3"/>
  <c r="BE220" i="3"/>
  <c r="BE206" i="3"/>
  <c r="BE204" i="3"/>
  <c r="BE202" i="3"/>
  <c r="BE200" i="3"/>
  <c r="BE198" i="3"/>
  <c r="BE196" i="3"/>
  <c r="BE194" i="3"/>
  <c r="BE192" i="3"/>
  <c r="BE190" i="3"/>
  <c r="BE188" i="3"/>
  <c r="BE186" i="3"/>
  <c r="BE184" i="3"/>
  <c r="BE182" i="3"/>
  <c r="BE180" i="3"/>
  <c r="BE228" i="3"/>
  <c r="BE210" i="3"/>
  <c r="BE216" i="3"/>
  <c r="BE224" i="3"/>
  <c r="BE183" i="3"/>
  <c r="BE215" i="3"/>
  <c r="BE195" i="3"/>
  <c r="BE193" i="3"/>
  <c r="BE191" i="3"/>
  <c r="BE189" i="3"/>
  <c r="BE178" i="3"/>
  <c r="BE205" i="3"/>
  <c r="BE201" i="3"/>
  <c r="BE212" i="3"/>
  <c r="BE209" i="3"/>
  <c r="BE208" i="3"/>
  <c r="BE187" i="3"/>
  <c r="BE179" i="3"/>
  <c r="BE167" i="3"/>
  <c r="BE175" i="3"/>
  <c r="BE172" i="3"/>
  <c r="BE197" i="3"/>
  <c r="BE199" i="3"/>
  <c r="BE181" i="3"/>
  <c r="BE169" i="3"/>
  <c r="BE222" i="3"/>
  <c r="BE207" i="3"/>
  <c r="BE176" i="3"/>
  <c r="BE174" i="3"/>
  <c r="BE161" i="3"/>
  <c r="BE159" i="3"/>
  <c r="BE157" i="3"/>
  <c r="BE155" i="3"/>
  <c r="BE153" i="3"/>
  <c r="BE151" i="3"/>
  <c r="BE149" i="3"/>
  <c r="BE147" i="3"/>
  <c r="BE145" i="3"/>
  <c r="BE143" i="3"/>
  <c r="BE177" i="3"/>
  <c r="BE173" i="3"/>
  <c r="BE203" i="3"/>
  <c r="BE166" i="3"/>
  <c r="BE154" i="3"/>
  <c r="BE146" i="3"/>
  <c r="BE170" i="3"/>
  <c r="BE165" i="3"/>
  <c r="BE164" i="3"/>
  <c r="BE139" i="3"/>
  <c r="BE135" i="3"/>
  <c r="BE217" i="3"/>
  <c r="BE171" i="3"/>
  <c r="BE144" i="3"/>
  <c r="BE142" i="3"/>
  <c r="BE138" i="3"/>
  <c r="BE129" i="3"/>
  <c r="BE133" i="3"/>
  <c r="BE168" i="3"/>
  <c r="BE160" i="3"/>
  <c r="BE158" i="3"/>
  <c r="BE128" i="3"/>
  <c r="BE127" i="3"/>
  <c r="BE122" i="3"/>
  <c r="BE163" i="3"/>
  <c r="BE150" i="3"/>
  <c r="BE134" i="3"/>
  <c r="BE124" i="3"/>
  <c r="BE152" i="3"/>
  <c r="BE126" i="3"/>
  <c r="BE162" i="3"/>
  <c r="BE140" i="3"/>
  <c r="BE136" i="3"/>
  <c r="BE131" i="3"/>
  <c r="BE125" i="3"/>
  <c r="BE148" i="3"/>
  <c r="BE185" i="3"/>
  <c r="BE99" i="3"/>
  <c r="BE91" i="3"/>
  <c r="BE156" i="3"/>
  <c r="BE110" i="3"/>
  <c r="BE98" i="3"/>
  <c r="BE90" i="3"/>
  <c r="BE115" i="3"/>
  <c r="BE107" i="3"/>
  <c r="BE97" i="3"/>
  <c r="BE89" i="3"/>
  <c r="BE130" i="3"/>
  <c r="BE121" i="3"/>
  <c r="BE119" i="3"/>
  <c r="BE112" i="3"/>
  <c r="BE104" i="3"/>
  <c r="BE96" i="3"/>
  <c r="BE132" i="3"/>
  <c r="BE109" i="3"/>
  <c r="BE88" i="3"/>
  <c r="BE86" i="3"/>
  <c r="BE84" i="3"/>
  <c r="BE82" i="3"/>
  <c r="BE80" i="3"/>
  <c r="BE78" i="3"/>
  <c r="BE76" i="3"/>
  <c r="BE74" i="3"/>
  <c r="BE72" i="3"/>
  <c r="BE70" i="3"/>
  <c r="BE68" i="3"/>
  <c r="BE66" i="3"/>
  <c r="BE64" i="3"/>
  <c r="BE62" i="3"/>
  <c r="BE60" i="3"/>
  <c r="BE58" i="3"/>
  <c r="BE114" i="3"/>
  <c r="BE106" i="3"/>
  <c r="BE102" i="3"/>
  <c r="BE94" i="3"/>
  <c r="BE137" i="3"/>
  <c r="BE120" i="3"/>
  <c r="BE117" i="3"/>
  <c r="BE111" i="3"/>
  <c r="BE141" i="3"/>
  <c r="BE116" i="3"/>
  <c r="BE108" i="3"/>
  <c r="BE100" i="3"/>
  <c r="BE123" i="3"/>
  <c r="BE75" i="3"/>
  <c r="BE63" i="3"/>
  <c r="BE61" i="3"/>
  <c r="BE95" i="3"/>
  <c r="BE81" i="3"/>
  <c r="BE77" i="3"/>
  <c r="BE113" i="3"/>
  <c r="BE87" i="3"/>
  <c r="BE55" i="3"/>
  <c r="BE53" i="3"/>
  <c r="BE51" i="3"/>
  <c r="BE49" i="3"/>
  <c r="BE47" i="3"/>
  <c r="BE65" i="3"/>
  <c r="BE118" i="3"/>
  <c r="BE92" i="3"/>
  <c r="BE57" i="3"/>
  <c r="BE67" i="3"/>
  <c r="BE59" i="3"/>
  <c r="BE83" i="3"/>
  <c r="BE56" i="3"/>
  <c r="BE54" i="3"/>
  <c r="BE52" i="3"/>
  <c r="BE50" i="3"/>
  <c r="BE48" i="3"/>
  <c r="BE73" i="3"/>
  <c r="BE69" i="3"/>
  <c r="BE23" i="3"/>
  <c r="BE15" i="3"/>
  <c r="BE85" i="3"/>
  <c r="BE22" i="3"/>
  <c r="BE101" i="3"/>
  <c r="BE79" i="3"/>
  <c r="BE46" i="3"/>
  <c r="BE43" i="3"/>
  <c r="BE40" i="3"/>
  <c r="BE35" i="3"/>
  <c r="BE32" i="3"/>
  <c r="BE21" i="3"/>
  <c r="BE105" i="3"/>
  <c r="BE20" i="3"/>
  <c r="BE12" i="3"/>
  <c r="BE93" i="3"/>
  <c r="BE45" i="3"/>
  <c r="BE42" i="3"/>
  <c r="BE37" i="3"/>
  <c r="BE34" i="3"/>
  <c r="BE29" i="3"/>
  <c r="BE71" i="3"/>
  <c r="BE27" i="3"/>
  <c r="BE19" i="3"/>
  <c r="BE103" i="3"/>
  <c r="BE44" i="3"/>
  <c r="BE39" i="3"/>
  <c r="BE36" i="3"/>
  <c r="BE31" i="3"/>
  <c r="BE28" i="3"/>
  <c r="BE24" i="3"/>
  <c r="BE16" i="3"/>
  <c r="BE18" i="3"/>
  <c r="BE38" i="3"/>
  <c r="BE11" i="3"/>
  <c r="BE14" i="3"/>
  <c r="BE25" i="3"/>
  <c r="BE41" i="3"/>
  <c r="BE26" i="3"/>
  <c r="BE17" i="3"/>
  <c r="BE33" i="3"/>
  <c r="BE10" i="3"/>
  <c r="BE13" i="3"/>
  <c r="BE9" i="3"/>
  <c r="BE30" i="3"/>
  <c r="D149" i="3"/>
  <c r="D74" i="3"/>
  <c r="D286" i="3"/>
  <c r="D307" i="3"/>
  <c r="D94" i="3"/>
  <c r="D352" i="3"/>
  <c r="D61" i="3"/>
  <c r="D133" i="3"/>
  <c r="D11" i="3"/>
  <c r="D148" i="3"/>
  <c r="D209" i="3"/>
  <c r="D260" i="3"/>
  <c r="D196" i="3"/>
  <c r="D119" i="3"/>
  <c r="D182" i="3"/>
  <c r="D324" i="3"/>
  <c r="D23" i="3"/>
  <c r="D36" i="3"/>
  <c r="D183" i="3"/>
  <c r="D192" i="3"/>
  <c r="D18" i="3"/>
  <c r="D22" i="3"/>
  <c r="D306" i="3"/>
  <c r="D67" i="3"/>
  <c r="D118" i="3"/>
  <c r="D357" i="3"/>
  <c r="D32" i="3"/>
  <c r="D48" i="3"/>
  <c r="D258" i="3"/>
</calcChain>
</file>

<file path=xl/sharedStrings.xml><?xml version="1.0" encoding="utf-8"?>
<sst xmlns="http://schemas.openxmlformats.org/spreadsheetml/2006/main" count="93" uniqueCount="81">
  <si>
    <t>BERATUNG DEBT PLANNER - INSTRUCTIONS</t>
  </si>
  <si>
    <t>WELCOME</t>
  </si>
  <si>
    <t>This tool was built by Beratung Advisors to help you take control of your debt. Fill in the blue cells, choose a strategy, and the workbook does the rest. No personal information leaves your computer.</t>
  </si>
  <si>
    <t>HOW THIS WORKBOOK IS ORGANIZED</t>
  </si>
  <si>
    <t>Three sheets:  (1) Instructions - you're here. (2) Debt Planner - where you enter your debts and review the summary. (3) Monthly Schedule - month-by-month payment plan with running total balance.</t>
  </si>
  <si>
    <t>STEP-BY-STEP</t>
  </si>
  <si>
    <t>Step 1 - Enter Your Debts</t>
  </si>
  <si>
    <t>On the Debt Planner tab, fill in each row in blue: debt name, current balance, annual interest rate (APR as a percent - e.g. 18.99%), and the minimum payment.</t>
  </si>
  <si>
    <t>Step 2 - (Optional) Custom Priority</t>
  </si>
  <si>
    <t>If you plan to use the Custom strategy, number your debts in the Custom column in the order you want to attack them - 1 = first, 2 = second, and so on.</t>
  </si>
  <si>
    <t>Step 3 - Extra Monthly Payment</t>
  </si>
  <si>
    <t>Enter any extra amount, above your minimums, you can put toward debt each month. Even $25 makes a meaningful dent.</t>
  </si>
  <si>
    <t>Step 4 - One-Time Lump Sums</t>
  </si>
  <si>
    <t>On the Monthly Schedule tab, the Additional Payment column lets you add a one-time amount in any specific month (tax refund, bonus, inheritance, etc.).</t>
  </si>
  <si>
    <t>Step 5 - Choose Your Strategy</t>
  </si>
  <si>
    <t>Pick Avalanche, Snowball, or Custom from the dropdown. The whole workbook recalculates instantly when you change it.</t>
  </si>
  <si>
    <t>Step 6 - Review</t>
  </si>
  <si>
    <t>The Payoff Summary on the Debt Planner shows interest paid, months to payoff, and projected payoff month - per debt and grand total. The Monthly Schedule shows your payment plan month by month.</t>
  </si>
  <si>
    <t>STRATEGIES EXPLAINED</t>
  </si>
  <si>
    <t>Avalanche</t>
  </si>
  <si>
    <t>Pay minimums on all debts; direct every extra dollar to the debt with the HIGHEST interest rate. Mathematically minimizes total interest paid.</t>
  </si>
  <si>
    <t>Snowball</t>
  </si>
  <si>
    <t>Pay minimums on all debts; direct every extra dollar to the debt with the LOWEST balance. Pays off small debts first for momentum and motivation.</t>
  </si>
  <si>
    <t>Custom</t>
  </si>
  <si>
    <t>You set the order using the Custom Priority column. Useful when emotional, tax, or strategic factors override pure math.</t>
  </si>
  <si>
    <t>How Cascading Works</t>
  </si>
  <si>
    <t>When the target debt is paid off, its minimum payment automatically rolls into the next debt's payment, on top of the extra you're already adding. The snowball grows.</t>
  </si>
  <si>
    <t>READING THE MONTHLY SCHEDULE</t>
  </si>
  <si>
    <t>Columns are ordered by priority for the strategy you picked, NOT by the order you entered them. Column 1 is your current target. As each debt is paid off, its column zeros out and the cascade shifts right. The far-right column shows your total remaining balance across all debts - watch it drive to zero.</t>
  </si>
  <si>
    <t>IMPORTANT NOTES</t>
  </si>
  <si>
    <t>Estimates Only</t>
  </si>
  <si>
    <t>Projections assume fixed APRs and consistent payments. Real-world results vary with variable rates, fees, missed payments, and rate changes.</t>
  </si>
  <si>
    <t>Blue Text = Your Inputs</t>
  </si>
  <si>
    <t>Cells with blue text are where you type. Black-text cells are calculated; do not edit them.</t>
  </si>
  <si>
    <t>Need Help?</t>
  </si>
  <si>
    <t>Beratung Advisors offers complimentary debt-review consultations. Visit beratungadvisors.com to connect with an advisor.</t>
  </si>
  <si>
    <t>Securities and financial planning offered through LPL Financial, a Registered Investment Advisor. Member FINRA/SIPC. Results are estimates only; actual payoff may vary. All information is believed to be from reliable sources; however, LPL Financial makes no representation as to its completeness or accuracy.</t>
  </si>
  <si>
    <t>BERATUNG DEBT PLANNER</t>
  </si>
  <si>
    <t>Enter your debts in the blue cells, choose a strategy, and your payoff plan updates automatically.</t>
  </si>
  <si>
    <t>SETTINGS</t>
  </si>
  <si>
    <t>Today's Date</t>
  </si>
  <si>
    <t>Extra Monthly Payment</t>
  </si>
  <si>
    <t>Strategy</t>
  </si>
  <si>
    <t>&lt;- Avalanche, Snowball, or Custom</t>
  </si>
  <si>
    <t>YOUR DEBTS  (blue cells are editable)</t>
  </si>
  <si>
    <t>Debt</t>
  </si>
  <si>
    <t>Current Balance</t>
  </si>
  <si>
    <t>Interest Rate (APR)</t>
  </si>
  <si>
    <t>Minimum Payment</t>
  </si>
  <si>
    <t>Custom Priority</t>
  </si>
  <si>
    <t>TOTALS</t>
  </si>
  <si>
    <t>PAYOFF SUMMARY</t>
  </si>
  <si>
    <t>Original Balance</t>
  </si>
  <si>
    <t>Total Interest Paid</t>
  </si>
  <si>
    <t>Months Until Paid Off</t>
  </si>
  <si>
    <t>Projected Payoff Month</t>
  </si>
  <si>
    <t>GRAND TOTAL</t>
  </si>
  <si>
    <t>BERATUNG MONTHLY PAYMENT SCHEDULE</t>
  </si>
  <si>
    <t>Each slot column shows the monthly payment to the debt currently in that priority position. Enter a one-time lump sum in the Additional Payment column on any month. The far-right column tracks your total remaining balance.</t>
  </si>
  <si>
    <t>Interest per slot</t>
  </si>
  <si>
    <t>Min paid per slot</t>
  </si>
  <si>
    <t>Cascade extra per slot</t>
  </si>
  <si>
    <t>End balance per slot</t>
  </si>
  <si>
    <t>Pool</t>
  </si>
  <si>
    <t>Month</t>
  </si>
  <si>
    <t>Date</t>
  </si>
  <si>
    <t>Additional
Payment</t>
  </si>
  <si>
    <t>Total
Payment</t>
  </si>
  <si>
    <t>Total Remaining
Balance</t>
  </si>
  <si>
    <t>DO NOT EDIT - calculation engine for the planner.</t>
  </si>
  <si>
    <t>Idx</t>
  </si>
  <si>
    <t>Name</t>
  </si>
  <si>
    <t>Balance</t>
  </si>
  <si>
    <t>APR</t>
  </si>
  <si>
    <t>Min</t>
  </si>
  <si>
    <t>Active</t>
  </si>
  <si>
    <t>Score</t>
  </si>
  <si>
    <t>Slot</t>
  </si>
  <si>
    <t>DebtIdx</t>
  </si>
  <si>
    <t>Reverse map (debt idx -&gt; slot #):</t>
  </si>
  <si>
    <t>Total min payments (active slots):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</si>
</sst>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\$* #,##0.00_);_(\$* \(#,##0.00\);_(\$* &quot;-&quot;??_);_(@_)"/>
    <numFmt numFmtId="165" formatCode="0.000000000"/>
    <numFmt numFmtId="166" formatCode="mmm\-yyyy"/>
  </numFmts>
  <fonts count="13" x14ac:knownFonts="1">
    <font>
      <sz val="11"/>
      <color theme="1"/>
      <name val="Calibri"/>
      <family val="2"/>
      <scheme val="minor"/>
    </font>
    <font>
      <i/>
      <sz val="9"/>
      <color rgb="FF666666"/>
      <name val="Calibri"/>
    </font>
    <font>
      <b/>
      <sz val="9"/>
      <color rgb="FFFFFFFF"/>
      <name val="Century Gothic"/>
    </font>
    <font>
      <sz val="10"/>
      <name val="Calibri"/>
    </font>
    <font>
      <b/>
      <sz val="18"/>
      <color rgb="FF213D69"/>
      <name val="Century Gothic"/>
    </font>
    <font>
      <b/>
      <sz val="11"/>
      <color rgb="FFFFFFFF"/>
      <name val="Century Gothic"/>
    </font>
    <font>
      <sz val="10"/>
      <color rgb="FF000000"/>
      <name val="Calibri"/>
    </font>
    <font>
      <sz val="10"/>
      <color rgb="FF1F3B6B"/>
      <name val="Calibri"/>
    </font>
    <font>
      <b/>
      <sz val="10"/>
      <color rgb="FFFFFFFF"/>
      <name val="Century Gothic"/>
    </font>
    <font>
      <b/>
      <sz val="16"/>
      <color rgb="FF213D69"/>
      <name val="Century Gothic"/>
    </font>
    <font>
      <b/>
      <sz val="10"/>
      <color rgb="FF213D69"/>
      <name val="Century Gothic"/>
    </font>
    <font>
      <b/>
      <sz val="10"/>
      <name val="Calibri"/>
    </font>
    <font>
      <b/>
      <sz val="12"/>
      <color rgb="FF213D69"/>
      <name val="Century Gothic"/>
    </font>
  </fonts>
  <fills count="8">
    <fill>
      <patternFill patternType="none"/>
    </fill>
    <fill>
      <patternFill patternType="gray125"/>
    </fill>
    <fill>
      <patternFill patternType="solid">
        <fgColor rgb="FF44587C"/>
      </patternFill>
    </fill>
    <fill>
      <patternFill patternType="solid">
        <fgColor rgb="FF213D69"/>
      </patternFill>
    </fill>
    <fill>
      <patternFill patternType="solid">
        <fgColor rgb="FFF1F4F9"/>
      </patternFill>
    </fill>
    <fill>
      <patternFill patternType="solid">
        <fgColor rgb="FFFFF8E1"/>
      </patternFill>
    </fill>
    <fill>
      <patternFill patternType="solid">
        <fgColor rgb="FFFDF4D9"/>
      </patternFill>
    </fill>
    <fill>
      <patternFill patternType="solid">
        <fgColor rgb="FFF3BE48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medium">
        <color rgb="FFF3BE48"/>
      </top>
      <bottom/>
      <diagonal/>
    </border>
    <border>
      <left/>
      <right/>
      <top/>
      <bottom style="medium">
        <color rgb="FFF3BE4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7" borderId="0" xfId="0" applyFill="1"/>
    <xf numFmtId="0" fontId="1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" fillId="0" borderId="0" xfId="0" applyFont="1"/>
    <xf numFmtId="0" fontId="2" fillId="2" borderId="0" xfId="0" applyFont="1" applyFill="1" applyAlignment="1">
      <alignment horizontal="left" vertical="center"/>
    </xf>
    <xf numFmtId="166" fontId="6" fillId="4" borderId="1" xfId="0" applyNumberFormat="1" applyFont="1" applyFill="1" applyBorder="1" applyAlignment="1">
      <alignment horizontal="left" vertical="center"/>
    </xf>
    <xf numFmtId="164" fontId="7" fillId="5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10" fontId="7" fillId="5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164" fontId="8" fillId="3" borderId="2" xfId="0" applyNumberFormat="1" applyFont="1" applyFill="1" applyBorder="1" applyAlignment="1">
      <alignment horizontal="right" vertical="center"/>
    </xf>
    <xf numFmtId="0" fontId="0" fillId="3" borderId="2" xfId="0" applyFill="1" applyBorder="1"/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" fontId="8" fillId="3" borderId="2" xfId="0" applyNumberFormat="1" applyFont="1" applyFill="1" applyBorder="1" applyAlignment="1">
      <alignment horizontal="right" vertical="center"/>
    </xf>
    <xf numFmtId="166" fontId="8" fillId="3" borderId="2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4" fontId="7" fillId="5" borderId="0" xfId="0" applyNumberFormat="1" applyFont="1" applyFill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164" fontId="3" fillId="0" borderId="0" xfId="0" applyNumberFormat="1" applyFont="1"/>
    <xf numFmtId="0" fontId="3" fillId="0" borderId="0" xfId="0" applyFont="1"/>
    <xf numFmtId="10" fontId="3" fillId="0" borderId="0" xfId="0" applyNumberFormat="1" applyFont="1"/>
    <xf numFmtId="165" fontId="3" fillId="0" borderId="0" xfId="0" applyNumberFormat="1" applyFont="1"/>
    <xf numFmtId="0" fontId="9" fillId="0" borderId="0" xfId="0" applyFont="1" applyAlignment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6" borderId="3" xfId="0" applyFont="1" applyFill="1" applyBorder="1" applyAlignment="1">
      <alignment horizontal="left" vertical="center"/>
    </xf>
  </cellXfs>
  <cellStyles count="1">
    <cellStyle name="Normal" xfId="0" builtinId="0"/>
  </cellStyles>
  <dxfs count="1">
    <dxf>
      <fill>
        <patternFill patternType="solid">
          <fgColor rgb="FFE6F4E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1809750</xdr:colOff>
      <xdr:row>0</xdr:row>
      <xdr:rowOff>19050</xdr:rowOff>
    </xdr:from>
    <xdr:ext cx="4953000" cy="126682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0</xdr:rowOff>
    </xdr:from>
    <xdr:ext cx="666750" cy="8382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0</xdr:rowOff>
    </xdr:from>
    <xdr:ext cx="666750" cy="8382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topLeftCell="A26" workbookViewId="0">
      <selection activeCell="B35" sqref="B35"/>
    </sheetView>
  </sheetViews>
  <sheetFormatPr defaultRowHeight="14.4" x14ac:dyDescent="0.3"/>
  <cols>
    <col min="1" max="1" width="3" customWidth="1"/>
    <col min="2" max="2" width="30" customWidth="1"/>
    <col min="3" max="3" width="90" customWidth="1"/>
  </cols>
  <sheetData>
    <row r="1" spans="1:3" ht="22.95" customHeight="1" x14ac:dyDescent="0.3"/>
    <row r="2" spans="1:3" ht="22.95" customHeight="1" x14ac:dyDescent="0.3"/>
    <row r="3" spans="1:3" ht="22.95" customHeight="1" x14ac:dyDescent="0.3"/>
    <row r="4" spans="1:3" ht="22.95" customHeight="1" x14ac:dyDescent="0.3"/>
    <row r="5" spans="1:3" ht="22.95" customHeight="1" x14ac:dyDescent="0.3"/>
    <row r="6" spans="1:3" ht="22.95" customHeight="1" x14ac:dyDescent="0.3"/>
    <row r="7" spans="1:3" ht="4.05" customHeight="1" x14ac:dyDescent="0.3">
      <c r="A7" s="1"/>
      <c r="B7" s="1"/>
      <c r="C7" s="1"/>
    </row>
    <row r="9" spans="1:3" ht="28.05" customHeight="1" x14ac:dyDescent="0.3">
      <c r="B9" s="32" t="s">
        <v>0</v>
      </c>
      <c r="C9" s="33"/>
    </row>
    <row r="11" spans="1:3" ht="37.049999999999997" customHeight="1" x14ac:dyDescent="0.3">
      <c r="B11" s="2" t="s">
        <v>1</v>
      </c>
      <c r="C11" s="3" t="s">
        <v>2</v>
      </c>
    </row>
    <row r="12" spans="1:3" ht="36" customHeight="1" x14ac:dyDescent="0.3">
      <c r="B12" s="2" t="s">
        <v>3</v>
      </c>
      <c r="C12" s="3" t="s">
        <v>4</v>
      </c>
    </row>
    <row r="13" spans="1:3" ht="15" x14ac:dyDescent="0.3">
      <c r="B13" s="4" t="s">
        <v>5</v>
      </c>
    </row>
    <row r="14" spans="1:3" ht="31.05" customHeight="1" x14ac:dyDescent="0.3">
      <c r="B14" s="2" t="s">
        <v>6</v>
      </c>
      <c r="C14" s="3" t="s">
        <v>7</v>
      </c>
    </row>
    <row r="15" spans="1:3" ht="30" customHeight="1" x14ac:dyDescent="0.3">
      <c r="B15" s="2" t="s">
        <v>8</v>
      </c>
      <c r="C15" s="3" t="s">
        <v>9</v>
      </c>
    </row>
    <row r="16" spans="1:3" ht="25.95" customHeight="1" x14ac:dyDescent="0.3">
      <c r="B16" s="2" t="s">
        <v>10</v>
      </c>
      <c r="C16" s="3" t="s">
        <v>11</v>
      </c>
    </row>
    <row r="17" spans="1:3" ht="30" customHeight="1" x14ac:dyDescent="0.3">
      <c r="B17" s="2" t="s">
        <v>12</v>
      </c>
      <c r="C17" s="3" t="s">
        <v>13</v>
      </c>
    </row>
    <row r="18" spans="1:3" ht="25.95" customHeight="1" x14ac:dyDescent="0.3">
      <c r="B18" s="2" t="s">
        <v>14</v>
      </c>
      <c r="C18" s="3" t="s">
        <v>15</v>
      </c>
    </row>
    <row r="19" spans="1:3" ht="36" customHeight="1" x14ac:dyDescent="0.3">
      <c r="B19" s="2" t="s">
        <v>16</v>
      </c>
      <c r="C19" s="3" t="s">
        <v>17</v>
      </c>
    </row>
    <row r="20" spans="1:3" ht="15" x14ac:dyDescent="0.3">
      <c r="B20" s="4" t="s">
        <v>18</v>
      </c>
    </row>
    <row r="21" spans="1:3" ht="28.95" customHeight="1" x14ac:dyDescent="0.3">
      <c r="B21" s="2" t="s">
        <v>19</v>
      </c>
      <c r="C21" s="3" t="s">
        <v>20</v>
      </c>
    </row>
    <row r="22" spans="1:3" ht="30" customHeight="1" x14ac:dyDescent="0.3">
      <c r="B22" s="2" t="s">
        <v>21</v>
      </c>
      <c r="C22" s="3" t="s">
        <v>22</v>
      </c>
    </row>
    <row r="23" spans="1:3" ht="27" customHeight="1" x14ac:dyDescent="0.3">
      <c r="B23" s="2" t="s">
        <v>23</v>
      </c>
      <c r="C23" s="3" t="s">
        <v>24</v>
      </c>
    </row>
    <row r="24" spans="1:3" ht="31.95" customHeight="1" x14ac:dyDescent="0.3">
      <c r="B24" s="2" t="s">
        <v>25</v>
      </c>
      <c r="C24" s="3" t="s">
        <v>26</v>
      </c>
    </row>
    <row r="25" spans="1:3" ht="49.95" customHeight="1" x14ac:dyDescent="0.3">
      <c r="B25" s="2" t="s">
        <v>27</v>
      </c>
      <c r="C25" s="3" t="s">
        <v>28</v>
      </c>
    </row>
    <row r="26" spans="1:3" ht="15" x14ac:dyDescent="0.3">
      <c r="B26" s="4" t="s">
        <v>29</v>
      </c>
    </row>
    <row r="27" spans="1:3" ht="28.95" customHeight="1" x14ac:dyDescent="0.3">
      <c r="B27" s="2" t="s">
        <v>30</v>
      </c>
      <c r="C27" s="3" t="s">
        <v>31</v>
      </c>
    </row>
    <row r="28" spans="1:3" ht="22.95" customHeight="1" x14ac:dyDescent="0.3">
      <c r="B28" s="2" t="s">
        <v>32</v>
      </c>
      <c r="C28" s="3" t="s">
        <v>33</v>
      </c>
    </row>
    <row r="29" spans="1:3" ht="27" customHeight="1" x14ac:dyDescent="0.3">
      <c r="B29" s="2" t="s">
        <v>34</v>
      </c>
      <c r="C29" s="3" t="s">
        <v>35</v>
      </c>
    </row>
    <row r="32" spans="1:3" ht="29.4" customHeight="1" x14ac:dyDescent="0.3">
      <c r="A32" s="34" t="s">
        <v>36</v>
      </c>
      <c r="B32" s="33"/>
      <c r="C32" s="33"/>
    </row>
  </sheetData>
  <mergeCells count="2">
    <mergeCell ref="B9:C9"/>
    <mergeCell ref="A32:C3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workbookViewId="0">
      <pane ySplit="10" topLeftCell="A11" activePane="bottomLeft" state="frozen"/>
      <selection pane="bottomLeft" activeCell="B45" sqref="B45"/>
    </sheetView>
  </sheetViews>
  <sheetFormatPr defaultRowHeight="14.4" x14ac:dyDescent="0.3"/>
  <cols>
    <col min="1" max="1" width="3" customWidth="1"/>
    <col min="2" max="2" width="28" customWidth="1"/>
    <col min="3" max="3" width="18" customWidth="1"/>
    <col min="4" max="4" width="16" customWidth="1"/>
    <col min="5" max="5" width="18" customWidth="1"/>
    <col min="6" max="6" width="14" customWidth="1"/>
    <col min="7" max="7" width="3" customWidth="1"/>
  </cols>
  <sheetData>
    <row r="1" spans="2:6" ht="18" customHeight="1" x14ac:dyDescent="0.3"/>
    <row r="2" spans="2:6" ht="36" customHeight="1" x14ac:dyDescent="0.3">
      <c r="B2" s="36" t="s">
        <v>37</v>
      </c>
      <c r="C2" s="33"/>
      <c r="D2" s="33"/>
      <c r="E2" s="33"/>
      <c r="F2" s="33"/>
    </row>
    <row r="3" spans="2:6" x14ac:dyDescent="0.3">
      <c r="B3" s="5" t="s">
        <v>38</v>
      </c>
    </row>
    <row r="6" spans="2:6" x14ac:dyDescent="0.3">
      <c r="B6" s="35" t="s">
        <v>39</v>
      </c>
      <c r="C6" s="33"/>
      <c r="D6" s="33"/>
      <c r="E6" s="33"/>
      <c r="F6" s="33"/>
    </row>
    <row r="7" spans="2:6" x14ac:dyDescent="0.3">
      <c r="B7" s="6" t="s">
        <v>40</v>
      </c>
      <c r="C7" s="6" t="s">
        <v>41</v>
      </c>
      <c r="D7" s="6" t="s">
        <v>42</v>
      </c>
    </row>
    <row r="8" spans="2:6" x14ac:dyDescent="0.3">
      <c r="B8" s="7">
        <f ca="1">TODAY()</f>
        <v>46163</v>
      </c>
      <c r="C8" s="8">
        <v>0</v>
      </c>
      <c r="D8" s="9" t="s">
        <v>19</v>
      </c>
      <c r="E8" s="10" t="s">
        <v>43</v>
      </c>
    </row>
    <row r="10" spans="2:6" x14ac:dyDescent="0.3">
      <c r="B10" s="35" t="s">
        <v>44</v>
      </c>
      <c r="C10" s="33"/>
      <c r="D10" s="33"/>
      <c r="E10" s="33"/>
      <c r="F10" s="33"/>
    </row>
    <row r="11" spans="2:6" x14ac:dyDescent="0.3">
      <c r="B11" s="11" t="s">
        <v>45</v>
      </c>
      <c r="C11" s="11" t="s">
        <v>46</v>
      </c>
      <c r="D11" s="11" t="s">
        <v>47</v>
      </c>
      <c r="E11" s="11" t="s">
        <v>48</v>
      </c>
      <c r="F11" s="11" t="s">
        <v>49</v>
      </c>
    </row>
    <row r="12" spans="2:6" x14ac:dyDescent="0.3">
      <c r="B12" s="9"/>
      <c r="C12" s="8"/>
      <c r="D12" s="12"/>
      <c r="E12" s="8"/>
      <c r="F12" s="13"/>
    </row>
    <row r="13" spans="2:6" x14ac:dyDescent="0.3">
      <c r="B13" s="9"/>
      <c r="C13" s="8"/>
      <c r="D13" s="12"/>
      <c r="E13" s="8"/>
      <c r="F13" s="13"/>
    </row>
    <row r="14" spans="2:6" x14ac:dyDescent="0.3">
      <c r="B14" s="9"/>
      <c r="C14" s="8"/>
      <c r="D14" s="12"/>
      <c r="E14" s="8"/>
      <c r="F14" s="13"/>
    </row>
    <row r="15" spans="2:6" x14ac:dyDescent="0.3">
      <c r="B15" s="9"/>
      <c r="C15" s="8"/>
      <c r="D15" s="12"/>
      <c r="E15" s="8"/>
      <c r="F15" s="13"/>
    </row>
    <row r="16" spans="2:6" x14ac:dyDescent="0.3">
      <c r="B16" s="9"/>
      <c r="C16" s="8"/>
      <c r="D16" s="12"/>
      <c r="E16" s="8"/>
      <c r="F16" s="13"/>
    </row>
    <row r="17" spans="2:6" x14ac:dyDescent="0.3">
      <c r="B17" s="9"/>
      <c r="C17" s="8"/>
      <c r="D17" s="12"/>
      <c r="E17" s="8"/>
      <c r="F17" s="13"/>
    </row>
    <row r="18" spans="2:6" x14ac:dyDescent="0.3">
      <c r="B18" s="9"/>
      <c r="C18" s="8"/>
      <c r="D18" s="12"/>
      <c r="E18" s="8"/>
      <c r="F18" s="13"/>
    </row>
    <row r="19" spans="2:6" x14ac:dyDescent="0.3">
      <c r="B19" s="9"/>
      <c r="C19" s="8"/>
      <c r="D19" s="12"/>
      <c r="E19" s="8"/>
      <c r="F19" s="13"/>
    </row>
    <row r="20" spans="2:6" x14ac:dyDescent="0.3">
      <c r="B20" s="9"/>
      <c r="C20" s="8"/>
      <c r="D20" s="12"/>
      <c r="E20" s="8"/>
      <c r="F20" s="13"/>
    </row>
    <row r="21" spans="2:6" x14ac:dyDescent="0.3">
      <c r="B21" s="9"/>
      <c r="C21" s="8"/>
      <c r="D21" s="12"/>
      <c r="E21" s="8"/>
      <c r="F21" s="13"/>
    </row>
    <row r="22" spans="2:6" x14ac:dyDescent="0.3">
      <c r="B22" s="14" t="s">
        <v>50</v>
      </c>
      <c r="C22" s="15">
        <f>SUMPRODUCT(--ISNUMBER(C12:C21),C12:C21)</f>
        <v>0</v>
      </c>
      <c r="D22" s="16"/>
      <c r="E22" s="15">
        <f>SUMPRODUCT(--ISNUMBER(E12:E21),E12:E21)</f>
        <v>0</v>
      </c>
      <c r="F22" s="16"/>
    </row>
    <row r="24" spans="2:6" x14ac:dyDescent="0.3">
      <c r="B24" s="35" t="s">
        <v>51</v>
      </c>
      <c r="C24" s="33"/>
      <c r="D24" s="33"/>
      <c r="E24" s="33"/>
      <c r="F24" s="33"/>
    </row>
    <row r="25" spans="2:6" x14ac:dyDescent="0.3">
      <c r="B25" s="11" t="s">
        <v>45</v>
      </c>
      <c r="C25" s="11" t="s">
        <v>52</v>
      </c>
      <c r="D25" s="11" t="s">
        <v>53</v>
      </c>
      <c r="E25" s="11" t="s">
        <v>54</v>
      </c>
      <c r="F25" s="11" t="s">
        <v>55</v>
      </c>
    </row>
    <row r="26" spans="2:6" x14ac:dyDescent="0.3">
      <c r="B26" s="17" t="str">
        <f t="shared" ref="B26:B35" si="0">IF(B12&lt;&gt;"",B12,"")</f>
        <v/>
      </c>
      <c r="C26" s="18" t="str">
        <f t="shared" ref="C26:C35" si="1">IF(ISNUMBER(C12),C12,"")</f>
        <v/>
      </c>
      <c r="D26" s="18" t="str">
        <f>IFERROR(IF(C26="","",IF(ISNUMBER(_Engine!B16),SUM(INDEX('Monthly Schedule'!$Q$9:$Z$368,0,_Engine!B16)),0)),0)</f>
        <v/>
      </c>
      <c r="E26" s="19" t="str">
        <f>IFERROR(IF(C26="","",IF(C26&lt;=0,"Paid Off",IF(ISNUMBER(_Engine!B16),IF(COUNTIF(INDEX('Monthly Schedule'!$AU$9:$BD$368,0,_Engine!B16),"&gt;0.005")&gt;=360,"&gt;360 mo",COUNTIF(INDEX('Monthly Schedule'!$AU$9:$BD$368,0,_Engine!B16),"&gt;0.005")+1),"-"))),"-")</f>
        <v/>
      </c>
      <c r="F26" s="20" t="str">
        <f>IFERROR(IF(C26="","",IF(C26&lt;=0,"Paid Off",IF(ISNUMBER(_Engine!B16),IF(COUNTIF(INDEX('Monthly Schedule'!$AU$9:$BD$368,0,_Engine!B16),"&gt;0.005")&gt;=360,"&gt;360 mo",INDEX('Monthly Schedule'!$B$9:$B$368,COUNTIF(INDEX('Monthly Schedule'!$AU$9:$BD$368,0,_Engine!B16),"&gt;0.005")+1)),"-"))),"-")</f>
        <v/>
      </c>
    </row>
    <row r="27" spans="2:6" x14ac:dyDescent="0.3">
      <c r="B27" s="17" t="str">
        <f t="shared" si="0"/>
        <v/>
      </c>
      <c r="C27" s="18" t="str">
        <f t="shared" si="1"/>
        <v/>
      </c>
      <c r="D27" s="18" t="str">
        <f>IFERROR(IF(C27="","",IF(ISNUMBER(_Engine!B17),SUM(INDEX('Monthly Schedule'!$Q$9:$Z$368,0,_Engine!B17)),0)),0)</f>
        <v/>
      </c>
      <c r="E27" s="19" t="str">
        <f>IFERROR(IF(C27="","",IF(C27&lt;=0,"Paid Off",IF(ISNUMBER(_Engine!B17),IF(COUNTIF(INDEX('Monthly Schedule'!$AU$9:$BD$368,0,_Engine!B17),"&gt;0.005")&gt;=360,"&gt;360 mo",COUNTIF(INDEX('Monthly Schedule'!$AU$9:$BD$368,0,_Engine!B17),"&gt;0.005")+1),"-"))),"-")</f>
        <v/>
      </c>
      <c r="F27" s="20" t="str">
        <f>IFERROR(IF(C27="","",IF(C27&lt;=0,"Paid Off",IF(ISNUMBER(_Engine!B17),IF(COUNTIF(INDEX('Monthly Schedule'!$AU$9:$BD$368,0,_Engine!B17),"&gt;0.005")&gt;=360,"&gt;360 mo",INDEX('Monthly Schedule'!$B$9:$B$368,COUNTIF(INDEX('Monthly Schedule'!$AU$9:$BD$368,0,_Engine!B17),"&gt;0.005")+1)),"-"))),"-")</f>
        <v/>
      </c>
    </row>
    <row r="28" spans="2:6" x14ac:dyDescent="0.3">
      <c r="B28" s="17" t="str">
        <f t="shared" si="0"/>
        <v/>
      </c>
      <c r="C28" s="18" t="str">
        <f t="shared" si="1"/>
        <v/>
      </c>
      <c r="D28" s="18" t="str">
        <f>IFERROR(IF(C28="","",IF(ISNUMBER(_Engine!B18),SUM(INDEX('Monthly Schedule'!$Q$9:$Z$368,0,_Engine!B18)),0)),0)</f>
        <v/>
      </c>
      <c r="E28" s="19" t="str">
        <f>IFERROR(IF(C28="","",IF(C28&lt;=0,"Paid Off",IF(ISNUMBER(_Engine!B18),IF(COUNTIF(INDEX('Monthly Schedule'!$AU$9:$BD$368,0,_Engine!B18),"&gt;0.005")&gt;=360,"&gt;360 mo",COUNTIF(INDEX('Monthly Schedule'!$AU$9:$BD$368,0,_Engine!B18),"&gt;0.005")+1),"-"))),"-")</f>
        <v/>
      </c>
      <c r="F28" s="20" t="str">
        <f>IFERROR(IF(C28="","",IF(C28&lt;=0,"Paid Off",IF(ISNUMBER(_Engine!B18),IF(COUNTIF(INDEX('Monthly Schedule'!$AU$9:$BD$368,0,_Engine!B18),"&gt;0.005")&gt;=360,"&gt;360 mo",INDEX('Monthly Schedule'!$B$9:$B$368,COUNTIF(INDEX('Monthly Schedule'!$AU$9:$BD$368,0,_Engine!B18),"&gt;0.005")+1)),"-"))),"-")</f>
        <v/>
      </c>
    </row>
    <row r="29" spans="2:6" x14ac:dyDescent="0.3">
      <c r="B29" s="17" t="str">
        <f t="shared" si="0"/>
        <v/>
      </c>
      <c r="C29" s="18" t="str">
        <f t="shared" si="1"/>
        <v/>
      </c>
      <c r="D29" s="18" t="str">
        <f>IFERROR(IF(C29="","",IF(ISNUMBER(_Engine!B19),SUM(INDEX('Monthly Schedule'!$Q$9:$Z$368,0,_Engine!B19)),0)),0)</f>
        <v/>
      </c>
      <c r="E29" s="19" t="str">
        <f>IFERROR(IF(C29="","",IF(C29&lt;=0,"Paid Off",IF(ISNUMBER(_Engine!B19),IF(COUNTIF(INDEX('Monthly Schedule'!$AU$9:$BD$368,0,_Engine!B19),"&gt;0.005")&gt;=360,"&gt;360 mo",COUNTIF(INDEX('Monthly Schedule'!$AU$9:$BD$368,0,_Engine!B19),"&gt;0.005")+1),"-"))),"-")</f>
        <v/>
      </c>
      <c r="F29" s="20" t="str">
        <f>IFERROR(IF(C29="","",IF(C29&lt;=0,"Paid Off",IF(ISNUMBER(_Engine!B19),IF(COUNTIF(INDEX('Monthly Schedule'!$AU$9:$BD$368,0,_Engine!B19),"&gt;0.005")&gt;=360,"&gt;360 mo",INDEX('Monthly Schedule'!$B$9:$B$368,COUNTIF(INDEX('Monthly Schedule'!$AU$9:$BD$368,0,_Engine!B19),"&gt;0.005")+1)),"-"))),"-")</f>
        <v/>
      </c>
    </row>
    <row r="30" spans="2:6" x14ac:dyDescent="0.3">
      <c r="B30" s="17" t="str">
        <f t="shared" si="0"/>
        <v/>
      </c>
      <c r="C30" s="18" t="str">
        <f t="shared" si="1"/>
        <v/>
      </c>
      <c r="D30" s="18" t="str">
        <f>IFERROR(IF(C30="","",IF(ISNUMBER(_Engine!B20),SUM(INDEX('Monthly Schedule'!$Q$9:$Z$368,0,_Engine!B20)),0)),0)</f>
        <v/>
      </c>
      <c r="E30" s="19" t="str">
        <f>IFERROR(IF(C30="","",IF(C30&lt;=0,"Paid Off",IF(ISNUMBER(_Engine!B20),IF(COUNTIF(INDEX('Monthly Schedule'!$AU$9:$BD$368,0,_Engine!B20),"&gt;0.005")&gt;=360,"&gt;360 mo",COUNTIF(INDEX('Monthly Schedule'!$AU$9:$BD$368,0,_Engine!B20),"&gt;0.005")+1),"-"))),"-")</f>
        <v/>
      </c>
      <c r="F30" s="20" t="str">
        <f>IFERROR(IF(C30="","",IF(C30&lt;=0,"Paid Off",IF(ISNUMBER(_Engine!B20),IF(COUNTIF(INDEX('Monthly Schedule'!$AU$9:$BD$368,0,_Engine!B20),"&gt;0.005")&gt;=360,"&gt;360 mo",INDEX('Monthly Schedule'!$B$9:$B$368,COUNTIF(INDEX('Monthly Schedule'!$AU$9:$BD$368,0,_Engine!B20),"&gt;0.005")+1)),"-"))),"-")</f>
        <v/>
      </c>
    </row>
    <row r="31" spans="2:6" x14ac:dyDescent="0.3">
      <c r="B31" s="17" t="str">
        <f t="shared" si="0"/>
        <v/>
      </c>
      <c r="C31" s="18" t="str">
        <f t="shared" si="1"/>
        <v/>
      </c>
      <c r="D31" s="18" t="str">
        <f>IFERROR(IF(C31="","",IF(ISNUMBER(_Engine!B21),SUM(INDEX('Monthly Schedule'!$Q$9:$Z$368,0,_Engine!B21)),0)),0)</f>
        <v/>
      </c>
      <c r="E31" s="19" t="str">
        <f>IFERROR(IF(C31="","",IF(C31&lt;=0,"Paid Off",IF(ISNUMBER(_Engine!B21),IF(COUNTIF(INDEX('Monthly Schedule'!$AU$9:$BD$368,0,_Engine!B21),"&gt;0.005")&gt;=360,"&gt;360 mo",COUNTIF(INDEX('Monthly Schedule'!$AU$9:$BD$368,0,_Engine!B21),"&gt;0.005")+1),"-"))),"-")</f>
        <v/>
      </c>
      <c r="F31" s="20" t="str">
        <f>IFERROR(IF(C31="","",IF(C31&lt;=0,"Paid Off",IF(ISNUMBER(_Engine!B21),IF(COUNTIF(INDEX('Monthly Schedule'!$AU$9:$BD$368,0,_Engine!B21),"&gt;0.005")&gt;=360,"&gt;360 mo",INDEX('Monthly Schedule'!$B$9:$B$368,COUNTIF(INDEX('Monthly Schedule'!$AU$9:$BD$368,0,_Engine!B21),"&gt;0.005")+1)),"-"))),"-")</f>
        <v/>
      </c>
    </row>
    <row r="32" spans="2:6" x14ac:dyDescent="0.3">
      <c r="B32" s="17" t="str">
        <f t="shared" si="0"/>
        <v/>
      </c>
      <c r="C32" s="18" t="str">
        <f t="shared" si="1"/>
        <v/>
      </c>
      <c r="D32" s="18" t="str">
        <f>IFERROR(IF(C32="","",IF(ISNUMBER(_Engine!B22),SUM(INDEX('Monthly Schedule'!$Q$9:$Z$368,0,_Engine!B22)),0)),0)</f>
        <v/>
      </c>
      <c r="E32" s="19" t="str">
        <f>IFERROR(IF(C32="","",IF(C32&lt;=0,"Paid Off",IF(ISNUMBER(_Engine!B22),IF(COUNTIF(INDEX('Monthly Schedule'!$AU$9:$BD$368,0,_Engine!B22),"&gt;0.005")&gt;=360,"&gt;360 mo",COUNTIF(INDEX('Monthly Schedule'!$AU$9:$BD$368,0,_Engine!B22),"&gt;0.005")+1),"-"))),"-")</f>
        <v/>
      </c>
      <c r="F32" s="20" t="str">
        <f>IFERROR(IF(C32="","",IF(C32&lt;=0,"Paid Off",IF(ISNUMBER(_Engine!B22),IF(COUNTIF(INDEX('Monthly Schedule'!$AU$9:$BD$368,0,_Engine!B22),"&gt;0.005")&gt;=360,"&gt;360 mo",INDEX('Monthly Schedule'!$B$9:$B$368,COUNTIF(INDEX('Monthly Schedule'!$AU$9:$BD$368,0,_Engine!B22),"&gt;0.005")+1)),"-"))),"-")</f>
        <v/>
      </c>
    </row>
    <row r="33" spans="1:6" x14ac:dyDescent="0.3">
      <c r="B33" s="17" t="str">
        <f t="shared" si="0"/>
        <v/>
      </c>
      <c r="C33" s="18" t="str">
        <f t="shared" si="1"/>
        <v/>
      </c>
      <c r="D33" s="18" t="str">
        <f>IFERROR(IF(C33="","",IF(ISNUMBER(_Engine!B23),SUM(INDEX('Monthly Schedule'!$Q$9:$Z$368,0,_Engine!B23)),0)),0)</f>
        <v/>
      </c>
      <c r="E33" s="19" t="str">
        <f>IFERROR(IF(C33="","",IF(C33&lt;=0,"Paid Off",IF(ISNUMBER(_Engine!B23),IF(COUNTIF(INDEX('Monthly Schedule'!$AU$9:$BD$368,0,_Engine!B23),"&gt;0.005")&gt;=360,"&gt;360 mo",COUNTIF(INDEX('Monthly Schedule'!$AU$9:$BD$368,0,_Engine!B23),"&gt;0.005")+1),"-"))),"-")</f>
        <v/>
      </c>
      <c r="F33" s="20" t="str">
        <f>IFERROR(IF(C33="","",IF(C33&lt;=0,"Paid Off",IF(ISNUMBER(_Engine!B23),IF(COUNTIF(INDEX('Monthly Schedule'!$AU$9:$BD$368,0,_Engine!B23),"&gt;0.005")&gt;=360,"&gt;360 mo",INDEX('Monthly Schedule'!$B$9:$B$368,COUNTIF(INDEX('Monthly Schedule'!$AU$9:$BD$368,0,_Engine!B23),"&gt;0.005")+1)),"-"))),"-")</f>
        <v/>
      </c>
    </row>
    <row r="34" spans="1:6" x14ac:dyDescent="0.3">
      <c r="B34" s="17" t="str">
        <f t="shared" si="0"/>
        <v/>
      </c>
      <c r="C34" s="18" t="str">
        <f t="shared" si="1"/>
        <v/>
      </c>
      <c r="D34" s="18" t="str">
        <f>IFERROR(IF(C34="","",IF(ISNUMBER(_Engine!B24),SUM(INDEX('Monthly Schedule'!$Q$9:$Z$368,0,_Engine!B24)),0)),0)</f>
        <v/>
      </c>
      <c r="E34" s="19" t="str">
        <f>IFERROR(IF(C34="","",IF(C34&lt;=0,"Paid Off",IF(ISNUMBER(_Engine!B24),IF(COUNTIF(INDEX('Monthly Schedule'!$AU$9:$BD$368,0,_Engine!B24),"&gt;0.005")&gt;=360,"&gt;360 mo",COUNTIF(INDEX('Monthly Schedule'!$AU$9:$BD$368,0,_Engine!B24),"&gt;0.005")+1),"-"))),"-")</f>
        <v/>
      </c>
      <c r="F34" s="20" t="str">
        <f>IFERROR(IF(C34="","",IF(C34&lt;=0,"Paid Off",IF(ISNUMBER(_Engine!B24),IF(COUNTIF(INDEX('Monthly Schedule'!$AU$9:$BD$368,0,_Engine!B24),"&gt;0.005")&gt;=360,"&gt;360 mo",INDEX('Monthly Schedule'!$B$9:$B$368,COUNTIF(INDEX('Monthly Schedule'!$AU$9:$BD$368,0,_Engine!B24),"&gt;0.005")+1)),"-"))),"-")</f>
        <v/>
      </c>
    </row>
    <row r="35" spans="1:6" x14ac:dyDescent="0.3">
      <c r="B35" s="17" t="str">
        <f t="shared" si="0"/>
        <v/>
      </c>
      <c r="C35" s="18" t="str">
        <f t="shared" si="1"/>
        <v/>
      </c>
      <c r="D35" s="18" t="str">
        <f>IFERROR(IF(C35="","",IF(ISNUMBER(_Engine!B25),SUM(INDEX('Monthly Schedule'!$Q$9:$Z$368,0,_Engine!B25)),0)),0)</f>
        <v/>
      </c>
      <c r="E35" s="19" t="str">
        <f>IFERROR(IF(C35="","",IF(C35&lt;=0,"Paid Off",IF(ISNUMBER(_Engine!B25),IF(COUNTIF(INDEX('Monthly Schedule'!$AU$9:$BD$368,0,_Engine!B25),"&gt;0.005")&gt;=360,"&gt;360 mo",COUNTIF(INDEX('Monthly Schedule'!$AU$9:$BD$368,0,_Engine!B25),"&gt;0.005")+1),"-"))),"-")</f>
        <v/>
      </c>
      <c r="F35" s="20" t="str">
        <f>IFERROR(IF(C35="","",IF(C35&lt;=0,"Paid Off",IF(ISNUMBER(_Engine!B25),IF(COUNTIF(INDEX('Monthly Schedule'!$AU$9:$BD$368,0,_Engine!B25),"&gt;0.005")&gt;=360,"&gt;360 mo",INDEX('Monthly Schedule'!$B$9:$B$368,COUNTIF(INDEX('Monthly Schedule'!$AU$9:$BD$368,0,_Engine!B25),"&gt;0.005")+1)),"-"))),"-")</f>
        <v/>
      </c>
    </row>
    <row r="36" spans="1:6" x14ac:dyDescent="0.3">
      <c r="B36" s="14" t="s">
        <v>56</v>
      </c>
      <c r="C36" s="15">
        <f>SUM(C26:C35)</f>
        <v>0</v>
      </c>
      <c r="D36" s="15">
        <f>IFERROR(SUMPRODUCT(--ISNUMBER(D26:D35),D26:D35),0)</f>
        <v>0</v>
      </c>
      <c r="E36" s="21" t="str">
        <f>IFERROR(IF(MAX(E26:E35)=0,"-",MAX(E26:E35)),"-")</f>
        <v>-</v>
      </c>
      <c r="F36" s="22" t="str">
        <f>IFERROR(IF(MAX(F26:F35)=0,"-",MAX(F26:F35)),"-")</f>
        <v>-</v>
      </c>
    </row>
    <row r="41" spans="1:6" ht="40.200000000000003" customHeight="1" x14ac:dyDescent="0.3">
      <c r="A41" s="34" t="s">
        <v>36</v>
      </c>
      <c r="B41" s="33"/>
      <c r="C41" s="33"/>
      <c r="D41" s="33"/>
      <c r="E41" s="33"/>
      <c r="F41" s="33"/>
    </row>
  </sheetData>
  <mergeCells count="5">
    <mergeCell ref="A41:F41"/>
    <mergeCell ref="B6:F6"/>
    <mergeCell ref="B24:F24"/>
    <mergeCell ref="B2:F2"/>
    <mergeCell ref="B10:F10"/>
  </mergeCells>
  <dataValidations count="1">
    <dataValidation type="list" sqref="D8" xr:uid="{00000000-0002-0000-0100-000000000000}">
      <formula1>"Avalanche,Snowball,Custom"</formula1>
    </dataValidation>
  </dataValidation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371"/>
  <sheetViews>
    <sheetView workbookViewId="0">
      <pane xSplit="3" ySplit="8" topLeftCell="D9" activePane="bottomRight" state="frozen"/>
      <selection pane="topRight"/>
      <selection pane="bottomLeft"/>
      <selection pane="bottomRight" activeCell="C376" sqref="C376"/>
    </sheetView>
  </sheetViews>
  <sheetFormatPr defaultRowHeight="14.4" x14ac:dyDescent="0.3"/>
  <cols>
    <col min="1" max="1" width="6" customWidth="1"/>
    <col min="2" max="2" width="11" customWidth="1"/>
    <col min="3" max="4" width="14" customWidth="1"/>
    <col min="5" max="14" width="13" customWidth="1"/>
    <col min="15" max="15" width="16" customWidth="1"/>
    <col min="17" max="57" width="13" hidden="1" customWidth="1"/>
  </cols>
  <sheetData>
    <row r="1" spans="1:57" ht="18" customHeight="1" x14ac:dyDescent="0.3"/>
    <row r="2" spans="1:57" ht="31.95" customHeight="1" x14ac:dyDescent="0.3">
      <c r="A2" s="32" t="s">
        <v>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57" ht="28.05" customHeight="1" x14ac:dyDescent="0.3">
      <c r="A3" s="34" t="s">
        <v>58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5" spans="1:57" ht="19.95" customHeight="1" x14ac:dyDescent="0.3">
      <c r="A5" s="37" t="str">
        <f>"Active strategy: "&amp;'Debt Planner'!D8&amp;"   |   Extra monthly payment: "&amp;TEXT('Debt Planner'!C8,"$#,##0")&amp;"   |   First target = "&amp;IFERROR(_Engine!L3,"-")</f>
        <v xml:space="preserve">Active strategy: Avalanche   |   Extra monthly payment: $0   |   First target = 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7" spans="1:57" x14ac:dyDescent="0.3">
      <c r="Q7" s="5" t="s">
        <v>59</v>
      </c>
      <c r="AA7" s="5" t="s">
        <v>60</v>
      </c>
      <c r="AK7" s="5" t="s">
        <v>61</v>
      </c>
      <c r="AU7" s="5" t="s">
        <v>62</v>
      </c>
      <c r="BE7" s="5" t="s">
        <v>63</v>
      </c>
    </row>
    <row r="8" spans="1:57" ht="30" customHeight="1" x14ac:dyDescent="0.3">
      <c r="A8" s="11" t="s">
        <v>64</v>
      </c>
      <c r="B8" s="11" t="s">
        <v>65</v>
      </c>
      <c r="C8" s="23" t="s">
        <v>66</v>
      </c>
      <c r="D8" s="23" t="s">
        <v>67</v>
      </c>
      <c r="E8" s="11" t="str">
        <f>IF(_Engine!L3="","Slot 1",_Engine!L3)</f>
        <v>Slot 1</v>
      </c>
      <c r="F8" s="11" t="str">
        <f>IF(_Engine!L4="","Slot 2",_Engine!L4)</f>
        <v>Slot 2</v>
      </c>
      <c r="G8" s="11" t="str">
        <f>IF(_Engine!L5="","Slot 3",_Engine!L5)</f>
        <v>Slot 3</v>
      </c>
      <c r="H8" s="11" t="str">
        <f>IF(_Engine!L6="","Slot 4",_Engine!L6)</f>
        <v>Slot 4</v>
      </c>
      <c r="I8" s="11" t="str">
        <f>IF(_Engine!L7="","Slot 5",_Engine!L7)</f>
        <v>Slot 5</v>
      </c>
      <c r="J8" s="11" t="str">
        <f>IF(_Engine!L8="","Slot 6",_Engine!L8)</f>
        <v>Slot 6</v>
      </c>
      <c r="K8" s="11" t="str">
        <f>IF(_Engine!L9="","Slot 7",_Engine!L9)</f>
        <v>Slot 7</v>
      </c>
      <c r="L8" s="11" t="str">
        <f>IF(_Engine!L10="","Slot 8",_Engine!L10)</f>
        <v>Slot 8</v>
      </c>
      <c r="M8" s="11" t="str">
        <f>IF(_Engine!L11="","Slot 9",_Engine!L11)</f>
        <v>Slot 9</v>
      </c>
      <c r="N8" s="11" t="str">
        <f>IF(_Engine!L12="","Slot 10",_Engine!L12)</f>
        <v>Slot 10</v>
      </c>
      <c r="O8" s="23" t="s">
        <v>68</v>
      </c>
    </row>
    <row r="9" spans="1:57" x14ac:dyDescent="0.3">
      <c r="A9" s="24">
        <v>1</v>
      </c>
      <c r="B9" s="25">
        <f ca="1">EDATE('Debt Planner'!B8,1)</f>
        <v>46194</v>
      </c>
      <c r="C9" s="26">
        <v>0</v>
      </c>
      <c r="D9" s="27">
        <f t="shared" ref="D9:D72" si="0">ROUND(SUM(AA9:AJ9)+SUM(AK9:AT9),2)</f>
        <v>0</v>
      </c>
      <c r="E9" s="18" t="str">
        <f>IF(_Engine!$P$3=0,"",IF((AA9+AK9)&gt;0,AA9+AK9,""))</f>
        <v/>
      </c>
      <c r="F9" s="18" t="str">
        <f>IF(_Engine!$P$4=0,"",IF((AB9+AL9)&gt;0,AB9+AL9,""))</f>
        <v/>
      </c>
      <c r="G9" s="18" t="str">
        <f>IF(_Engine!$P$5=0,"",IF((AC9+AM9)&gt;0,AC9+AM9,""))</f>
        <v/>
      </c>
      <c r="H9" s="18" t="str">
        <f>IF(_Engine!$P$6=0,"",IF((AD9+AN9)&gt;0,AD9+AN9,""))</f>
        <v/>
      </c>
      <c r="I9" s="18" t="str">
        <f>IF(_Engine!$P$7=0,"",IF((AE9+AO9)&gt;0,AE9+AO9,""))</f>
        <v/>
      </c>
      <c r="J9" s="18" t="str">
        <f>IF(_Engine!$P$8=0,"",IF((AF9+AP9)&gt;0,AF9+AP9,""))</f>
        <v/>
      </c>
      <c r="K9" s="18" t="str">
        <f>IF(_Engine!$P$9=0,"",IF((AG9+AQ9)&gt;0,AG9+AQ9,""))</f>
        <v/>
      </c>
      <c r="L9" s="18" t="str">
        <f>IF(_Engine!$P$10=0,"",IF((AH9+AR9)&gt;0,AH9+AR9,""))</f>
        <v/>
      </c>
      <c r="M9" s="18" t="str">
        <f>IF(_Engine!$P$11=0,"",IF((AI9+AS9)&gt;0,AI9+AS9,""))</f>
        <v/>
      </c>
      <c r="N9" s="18" t="str">
        <f>IF(_Engine!$P$12=0,"",IF((AJ9+AT9)&gt;0,AJ9+AT9,""))</f>
        <v/>
      </c>
      <c r="O9" s="27">
        <f t="shared" ref="O9:O72" si="1">ROUND(SUM(AU9:BD9),2)</f>
        <v>0</v>
      </c>
      <c r="Q9" s="28">
        <f>IF(AND(_Engine!$P$3=1,_Engine!$M$3&gt;0),ROUND(_Engine!$M$3*_Engine!$N$3/12,2),0)</f>
        <v>0</v>
      </c>
      <c r="R9" s="28">
        <f>IF(AND(_Engine!$P$4=1,_Engine!$M$4&gt;0),ROUND(_Engine!$M$4*_Engine!$N$4/12,2),0)</f>
        <v>0</v>
      </c>
      <c r="S9" s="28">
        <f>IF(AND(_Engine!$P$5=1,_Engine!$M$5&gt;0),ROUND(_Engine!$M$5*_Engine!$N$5/12,2),0)</f>
        <v>0</v>
      </c>
      <c r="T9" s="28">
        <f>IF(AND(_Engine!$P$6=1,_Engine!$M$6&gt;0),ROUND(_Engine!$M$6*_Engine!$N$6/12,2),0)</f>
        <v>0</v>
      </c>
      <c r="U9" s="28">
        <f>IF(AND(_Engine!$P$7=1,_Engine!$M$7&gt;0),ROUND(_Engine!$M$7*_Engine!$N$7/12,2),0)</f>
        <v>0</v>
      </c>
      <c r="V9" s="28">
        <f>IF(AND(_Engine!$P$8=1,_Engine!$M$8&gt;0),ROUND(_Engine!$M$8*_Engine!$N$8/12,2),0)</f>
        <v>0</v>
      </c>
      <c r="W9" s="28">
        <f>IF(AND(_Engine!$P$9=1,_Engine!$M$9&gt;0),ROUND(_Engine!$M$9*_Engine!$N$9/12,2),0)</f>
        <v>0</v>
      </c>
      <c r="X9" s="28">
        <f>IF(AND(_Engine!$P$10=1,_Engine!$M$10&gt;0),ROUND(_Engine!$M$10*_Engine!$N$10/12,2),0)</f>
        <v>0</v>
      </c>
      <c r="Y9" s="28">
        <f>IF(AND(_Engine!$P$11=1,_Engine!$M$11&gt;0),ROUND(_Engine!$M$11*_Engine!$N$11/12,2),0)</f>
        <v>0</v>
      </c>
      <c r="Z9" s="28">
        <f>IF(AND(_Engine!$P$12=1,_Engine!$M$12&gt;0),ROUND(_Engine!$M$12*_Engine!$N$12/12,2),0)</f>
        <v>0</v>
      </c>
      <c r="AA9" s="28">
        <f>IF(AND(_Engine!$P$3=1,_Engine!$M$3&gt;0),ROUND(MIN(_Engine!$O$3,_Engine!$M$3+Q9),2),0)</f>
        <v>0</v>
      </c>
      <c r="AB9" s="28">
        <f>IF(AND(_Engine!$P$4=1,_Engine!$M$4&gt;0),ROUND(MIN(_Engine!$O$4,_Engine!$M$4+R9),2),0)</f>
        <v>0</v>
      </c>
      <c r="AC9" s="28">
        <f>IF(AND(_Engine!$P$5=1,_Engine!$M$5&gt;0),ROUND(MIN(_Engine!$O$5,_Engine!$M$5+S9),2),0)</f>
        <v>0</v>
      </c>
      <c r="AD9" s="28">
        <f>IF(AND(_Engine!$P$6=1,_Engine!$M$6&gt;0),ROUND(MIN(_Engine!$O$6,_Engine!$M$6+T9),2),0)</f>
        <v>0</v>
      </c>
      <c r="AE9" s="28">
        <f>IF(AND(_Engine!$P$7=1,_Engine!$M$7&gt;0),ROUND(MIN(_Engine!$O$7,_Engine!$M$7+U9),2),0)</f>
        <v>0</v>
      </c>
      <c r="AF9" s="28">
        <f>IF(AND(_Engine!$P$8=1,_Engine!$M$8&gt;0),ROUND(MIN(_Engine!$O$8,_Engine!$M$8+V9),2),0)</f>
        <v>0</v>
      </c>
      <c r="AG9" s="28">
        <f>IF(AND(_Engine!$P$9=1,_Engine!$M$9&gt;0),ROUND(MIN(_Engine!$O$9,_Engine!$M$9+W9),2),0)</f>
        <v>0</v>
      </c>
      <c r="AH9" s="28">
        <f>IF(AND(_Engine!$P$10=1,_Engine!$M$10&gt;0),ROUND(MIN(_Engine!$O$10,_Engine!$M$10+X9),2),0)</f>
        <v>0</v>
      </c>
      <c r="AI9" s="28">
        <f>IF(AND(_Engine!$P$11=1,_Engine!$M$11&gt;0),ROUND(MIN(_Engine!$O$11,_Engine!$M$11+Y9),2),0)</f>
        <v>0</v>
      </c>
      <c r="AJ9" s="28">
        <f>IF(AND(_Engine!$P$12=1,_Engine!$M$12&gt;0),ROUND(MIN(_Engine!$O$12,_Engine!$M$12+Z9),2),0)</f>
        <v>0</v>
      </c>
      <c r="AK9" s="28">
        <f>IF(AND(_Engine!$P$3=1,_Engine!$M$3&gt;0),ROUND(MAX(0,MIN(_Engine!$M$3+Q9-AA9,BE9-0)),2),0)</f>
        <v>0</v>
      </c>
      <c r="AL9" s="28">
        <f>IF(AND(_Engine!$P$4=1,_Engine!$M$4&gt;0),ROUND(MAX(0,MIN(_Engine!$M$4+R9-AB9,BE9-SUM(AK9:AK9))),2),0)</f>
        <v>0</v>
      </c>
      <c r="AM9" s="28">
        <f>IF(AND(_Engine!$P$5=1,_Engine!$M$5&gt;0),ROUND(MAX(0,MIN(_Engine!$M$5+S9-AC9,BE9-SUM(AK9:AL9))),2),0)</f>
        <v>0</v>
      </c>
      <c r="AN9" s="28">
        <f>IF(AND(_Engine!$P$6=1,_Engine!$M$6&gt;0),ROUND(MAX(0,MIN(_Engine!$M$6+T9-AD9,BE9-SUM(AK9:AM9))),2),0)</f>
        <v>0</v>
      </c>
      <c r="AO9" s="28">
        <f>IF(AND(_Engine!$P$7=1,_Engine!$M$7&gt;0),ROUND(MAX(0,MIN(_Engine!$M$7+U9-AE9,BE9-SUM(AK9:AN9))),2),0)</f>
        <v>0</v>
      </c>
      <c r="AP9" s="28">
        <f>IF(AND(_Engine!$P$8=1,_Engine!$M$8&gt;0),ROUND(MAX(0,MIN(_Engine!$M$8+V9-AF9,BE9-SUM(AK9:AO9))),2),0)</f>
        <v>0</v>
      </c>
      <c r="AQ9" s="28">
        <f>IF(AND(_Engine!$P$9=1,_Engine!$M$9&gt;0),ROUND(MAX(0,MIN(_Engine!$M$9+W9-AG9,BE9-SUM(AK9:AP9))),2),0)</f>
        <v>0</v>
      </c>
      <c r="AR9" s="28">
        <f>IF(AND(_Engine!$P$10=1,_Engine!$M$10&gt;0),ROUND(MAX(0,MIN(_Engine!$M$10+X9-AH9,BE9-SUM(AK9:AQ9))),2),0)</f>
        <v>0</v>
      </c>
      <c r="AS9" s="28">
        <f>IF(AND(_Engine!$P$11=1,_Engine!$M$11&gt;0),ROUND(MAX(0,MIN(_Engine!$M$11+Y9-AI9,BE9-SUM(AK9:AR9))),2),0)</f>
        <v>0</v>
      </c>
      <c r="AT9" s="28">
        <f>IF(AND(_Engine!$P$12=1,_Engine!$M$12&gt;0),ROUND(MAX(0,MIN(_Engine!$M$12+Z9-AJ9,BE9-SUM(AK9:AS9))),2),0)</f>
        <v>0</v>
      </c>
      <c r="AU9" s="28">
        <f>IF(_Engine!$P$3=1,MAX(0,ROUND(_Engine!$M$3+Q9-AA9-AK9,2)),0)</f>
        <v>0</v>
      </c>
      <c r="AV9" s="28">
        <f>IF(_Engine!$P$4=1,MAX(0,ROUND(_Engine!$M$4+R9-AB9-AL9,2)),0)</f>
        <v>0</v>
      </c>
      <c r="AW9" s="28">
        <f>IF(_Engine!$P$5=1,MAX(0,ROUND(_Engine!$M$5+S9-AC9-AM9,2)),0)</f>
        <v>0</v>
      </c>
      <c r="AX9" s="28">
        <f>IF(_Engine!$P$6=1,MAX(0,ROUND(_Engine!$M$6+T9-AD9-AN9,2)),0)</f>
        <v>0</v>
      </c>
      <c r="AY9" s="28">
        <f>IF(_Engine!$P$7=1,MAX(0,ROUND(_Engine!$M$7+U9-AE9-AO9,2)),0)</f>
        <v>0</v>
      </c>
      <c r="AZ9" s="28">
        <f>IF(_Engine!$P$8=1,MAX(0,ROUND(_Engine!$M$8+V9-AF9-AP9,2)),0)</f>
        <v>0</v>
      </c>
      <c r="BA9" s="28">
        <f>IF(_Engine!$P$9=1,MAX(0,ROUND(_Engine!$M$9+W9-AG9-AQ9,2)),0)</f>
        <v>0</v>
      </c>
      <c r="BB9" s="28">
        <f>IF(_Engine!$P$10=1,MAX(0,ROUND(_Engine!$M$10+X9-AH9-AR9,2)),0)</f>
        <v>0</v>
      </c>
      <c r="BC9" s="28">
        <f>IF(_Engine!$P$11=1,MAX(0,ROUND(_Engine!$M$11+Y9-AI9-AS9,2)),0)</f>
        <v>0</v>
      </c>
      <c r="BD9" s="28">
        <f>IF(_Engine!$P$12=1,MAX(0,ROUND(_Engine!$M$12+Z9-AJ9-AT9,2)),0)</f>
        <v>0</v>
      </c>
      <c r="BE9" s="28">
        <f>ROUND(IFERROR('Debt Planner'!$C$8,0)+IFERROR(C9,0)+MAX(0,_Engine!$E$14-SUM(AA9:AJ9)),2)</f>
        <v>0</v>
      </c>
    </row>
    <row r="10" spans="1:57" x14ac:dyDescent="0.3">
      <c r="A10" s="24">
        <v>2</v>
      </c>
      <c r="B10" s="25">
        <f t="shared" ref="B10:B73" ca="1" si="2">EDATE(B9,1)</f>
        <v>46224</v>
      </c>
      <c r="C10" s="26">
        <v>0</v>
      </c>
      <c r="D10" s="27">
        <f t="shared" si="0"/>
        <v>0</v>
      </c>
      <c r="E10" s="18" t="str">
        <f>IF(_Engine!$P$3=0,"",IF((AA10+AK10)&gt;0,AA10+AK10,""))</f>
        <v/>
      </c>
      <c r="F10" s="18" t="str">
        <f>IF(_Engine!$P$4=0,"",IF((AB10+AL10)&gt;0,AB10+AL10,""))</f>
        <v/>
      </c>
      <c r="G10" s="18" t="str">
        <f>IF(_Engine!$P$5=0,"",IF((AC10+AM10)&gt;0,AC10+AM10,""))</f>
        <v/>
      </c>
      <c r="H10" s="18" t="str">
        <f>IF(_Engine!$P$6=0,"",IF((AD10+AN10)&gt;0,AD10+AN10,""))</f>
        <v/>
      </c>
      <c r="I10" s="18" t="str">
        <f>IF(_Engine!$P$7=0,"",IF((AE10+AO10)&gt;0,AE10+AO10,""))</f>
        <v/>
      </c>
      <c r="J10" s="18" t="str">
        <f>IF(_Engine!$P$8=0,"",IF((AF10+AP10)&gt;0,AF10+AP10,""))</f>
        <v/>
      </c>
      <c r="K10" s="18" t="str">
        <f>IF(_Engine!$P$9=0,"",IF((AG10+AQ10)&gt;0,AG10+AQ10,""))</f>
        <v/>
      </c>
      <c r="L10" s="18" t="str">
        <f>IF(_Engine!$P$10=0,"",IF((AH10+AR10)&gt;0,AH10+AR10,""))</f>
        <v/>
      </c>
      <c r="M10" s="18" t="str">
        <f>IF(_Engine!$P$11=0,"",IF((AI10+AS10)&gt;0,AI10+AS10,""))</f>
        <v/>
      </c>
      <c r="N10" s="18" t="str">
        <f>IF(_Engine!$P$12=0,"",IF((AJ10+AT10)&gt;0,AJ10+AT10,""))</f>
        <v/>
      </c>
      <c r="O10" s="27">
        <f t="shared" si="1"/>
        <v>0</v>
      </c>
      <c r="Q10" s="28">
        <f>IF(AND(_Engine!$P$3=1,AU9&gt;0),ROUND(AU9*_Engine!$N$3/12,2),0)</f>
        <v>0</v>
      </c>
      <c r="R10" s="28">
        <f>IF(AND(_Engine!$P$4=1,AV9&gt;0),ROUND(AV9*_Engine!$N$4/12,2),0)</f>
        <v>0</v>
      </c>
      <c r="S10" s="28">
        <f>IF(AND(_Engine!$P$5=1,AW9&gt;0),ROUND(AW9*_Engine!$N$5/12,2),0)</f>
        <v>0</v>
      </c>
      <c r="T10" s="28">
        <f>IF(AND(_Engine!$P$6=1,AX9&gt;0),ROUND(AX9*_Engine!$N$6/12,2),0)</f>
        <v>0</v>
      </c>
      <c r="U10" s="28">
        <f>IF(AND(_Engine!$P$7=1,AY9&gt;0),ROUND(AY9*_Engine!$N$7/12,2),0)</f>
        <v>0</v>
      </c>
      <c r="V10" s="28">
        <f>IF(AND(_Engine!$P$8=1,AZ9&gt;0),ROUND(AZ9*_Engine!$N$8/12,2),0)</f>
        <v>0</v>
      </c>
      <c r="W10" s="28">
        <f>IF(AND(_Engine!$P$9=1,BA9&gt;0),ROUND(BA9*_Engine!$N$9/12,2),0)</f>
        <v>0</v>
      </c>
      <c r="X10" s="28">
        <f>IF(AND(_Engine!$P$10=1,BB9&gt;0),ROUND(BB9*_Engine!$N$10/12,2),0)</f>
        <v>0</v>
      </c>
      <c r="Y10" s="28">
        <f>IF(AND(_Engine!$P$11=1,BC9&gt;0),ROUND(BC9*_Engine!$N$11/12,2),0)</f>
        <v>0</v>
      </c>
      <c r="Z10" s="28">
        <f>IF(AND(_Engine!$P$12=1,BD9&gt;0),ROUND(BD9*_Engine!$N$12/12,2),0)</f>
        <v>0</v>
      </c>
      <c r="AA10" s="28">
        <f>IF(AND(_Engine!$P$3=1,AU9&gt;0),ROUND(MIN(_Engine!$O$3,AU9+Q10),2),0)</f>
        <v>0</v>
      </c>
      <c r="AB10" s="28">
        <f>IF(AND(_Engine!$P$4=1,AV9&gt;0),ROUND(MIN(_Engine!$O$4,AV9+R10),2),0)</f>
        <v>0</v>
      </c>
      <c r="AC10" s="28">
        <f>IF(AND(_Engine!$P$5=1,AW9&gt;0),ROUND(MIN(_Engine!$O$5,AW9+S10),2),0)</f>
        <v>0</v>
      </c>
      <c r="AD10" s="28">
        <f>IF(AND(_Engine!$P$6=1,AX9&gt;0),ROUND(MIN(_Engine!$O$6,AX9+T10),2),0)</f>
        <v>0</v>
      </c>
      <c r="AE10" s="28">
        <f>IF(AND(_Engine!$P$7=1,AY9&gt;0),ROUND(MIN(_Engine!$O$7,AY9+U10),2),0)</f>
        <v>0</v>
      </c>
      <c r="AF10" s="28">
        <f>IF(AND(_Engine!$P$8=1,AZ9&gt;0),ROUND(MIN(_Engine!$O$8,AZ9+V10),2),0)</f>
        <v>0</v>
      </c>
      <c r="AG10" s="28">
        <f>IF(AND(_Engine!$P$9=1,BA9&gt;0),ROUND(MIN(_Engine!$O$9,BA9+W10),2),0)</f>
        <v>0</v>
      </c>
      <c r="AH10" s="28">
        <f>IF(AND(_Engine!$P$10=1,BB9&gt;0),ROUND(MIN(_Engine!$O$10,BB9+X10),2),0)</f>
        <v>0</v>
      </c>
      <c r="AI10" s="28">
        <f>IF(AND(_Engine!$P$11=1,BC9&gt;0),ROUND(MIN(_Engine!$O$11,BC9+Y10),2),0)</f>
        <v>0</v>
      </c>
      <c r="AJ10" s="28">
        <f>IF(AND(_Engine!$P$12=1,BD9&gt;0),ROUND(MIN(_Engine!$O$12,BD9+Z10),2),0)</f>
        <v>0</v>
      </c>
      <c r="AK10" s="28">
        <f>IF(AND(_Engine!$P$3=1,AU9&gt;0),ROUND(MAX(0,MIN(AU9+Q10-AA10,BE10-0)),2),0)</f>
        <v>0</v>
      </c>
      <c r="AL10" s="28">
        <f>IF(AND(_Engine!$P$4=1,AV9&gt;0),ROUND(MAX(0,MIN(AV9+R10-AB10,BE10-SUM(AK10:AK10))),2),0)</f>
        <v>0</v>
      </c>
      <c r="AM10" s="28">
        <f>IF(AND(_Engine!$P$5=1,AW9&gt;0),ROUND(MAX(0,MIN(AW9+S10-AC10,BE10-SUM(AK10:AL10))),2),0)</f>
        <v>0</v>
      </c>
      <c r="AN10" s="28">
        <f>IF(AND(_Engine!$P$6=1,AX9&gt;0),ROUND(MAX(0,MIN(AX9+T10-AD10,BE10-SUM(AK10:AM10))),2),0)</f>
        <v>0</v>
      </c>
      <c r="AO10" s="28">
        <f>IF(AND(_Engine!$P$7=1,AY9&gt;0),ROUND(MAX(0,MIN(AY9+U10-AE10,BE10-SUM(AK10:AN10))),2),0)</f>
        <v>0</v>
      </c>
      <c r="AP10" s="28">
        <f>IF(AND(_Engine!$P$8=1,AZ9&gt;0),ROUND(MAX(0,MIN(AZ9+V10-AF10,BE10-SUM(AK10:AO10))),2),0)</f>
        <v>0</v>
      </c>
      <c r="AQ10" s="28">
        <f>IF(AND(_Engine!$P$9=1,BA9&gt;0),ROUND(MAX(0,MIN(BA9+W10-AG10,BE10-SUM(AK10:AP10))),2),0)</f>
        <v>0</v>
      </c>
      <c r="AR10" s="28">
        <f>IF(AND(_Engine!$P$10=1,BB9&gt;0),ROUND(MAX(0,MIN(BB9+X10-AH10,BE10-SUM(AK10:AQ10))),2),0)</f>
        <v>0</v>
      </c>
      <c r="AS10" s="28">
        <f>IF(AND(_Engine!$P$11=1,BC9&gt;0),ROUND(MAX(0,MIN(BC9+Y10-AI10,BE10-SUM(AK10:AR10))),2),0)</f>
        <v>0</v>
      </c>
      <c r="AT10" s="28">
        <f>IF(AND(_Engine!$P$12=1,BD9&gt;0),ROUND(MAX(0,MIN(BD9+Z10-AJ10,BE10-SUM(AK10:AS10))),2),0)</f>
        <v>0</v>
      </c>
      <c r="AU10" s="28">
        <f>IF(_Engine!$P$3=1,MAX(0,ROUND(AU9+Q10-AA10-AK10,2)),0)</f>
        <v>0</v>
      </c>
      <c r="AV10" s="28">
        <f>IF(_Engine!$P$4=1,MAX(0,ROUND(AV9+R10-AB10-AL10,2)),0)</f>
        <v>0</v>
      </c>
      <c r="AW10" s="28">
        <f>IF(_Engine!$P$5=1,MAX(0,ROUND(AW9+S10-AC10-AM10,2)),0)</f>
        <v>0</v>
      </c>
      <c r="AX10" s="28">
        <f>IF(_Engine!$P$6=1,MAX(0,ROUND(AX9+T10-AD10-AN10,2)),0)</f>
        <v>0</v>
      </c>
      <c r="AY10" s="28">
        <f>IF(_Engine!$P$7=1,MAX(0,ROUND(AY9+U10-AE10-AO10,2)),0)</f>
        <v>0</v>
      </c>
      <c r="AZ10" s="28">
        <f>IF(_Engine!$P$8=1,MAX(0,ROUND(AZ9+V10-AF10-AP10,2)),0)</f>
        <v>0</v>
      </c>
      <c r="BA10" s="28">
        <f>IF(_Engine!$P$9=1,MAX(0,ROUND(BA9+W10-AG10-AQ10,2)),0)</f>
        <v>0</v>
      </c>
      <c r="BB10" s="28">
        <f>IF(_Engine!$P$10=1,MAX(0,ROUND(BB9+X10-AH10-AR10,2)),0)</f>
        <v>0</v>
      </c>
      <c r="BC10" s="28">
        <f>IF(_Engine!$P$11=1,MAX(0,ROUND(BC9+Y10-AI10-AS10,2)),0)</f>
        <v>0</v>
      </c>
      <c r="BD10" s="28">
        <f>IF(_Engine!$P$12=1,MAX(0,ROUND(BD9+Z10-AJ10-AT10,2)),0)</f>
        <v>0</v>
      </c>
      <c r="BE10" s="28">
        <f>ROUND(IFERROR('Debt Planner'!$C$8,0)+IFERROR(C10,0)+MAX(0,_Engine!$E$14-SUM(AA10:AJ10)),2)</f>
        <v>0</v>
      </c>
    </row>
    <row r="11" spans="1:57" x14ac:dyDescent="0.3">
      <c r="A11" s="24">
        <v>3</v>
      </c>
      <c r="B11" s="25">
        <f t="shared" ca="1" si="2"/>
        <v>46255</v>
      </c>
      <c r="C11" s="26">
        <v>0</v>
      </c>
      <c r="D11" s="27">
        <f t="shared" si="0"/>
        <v>0</v>
      </c>
      <c r="E11" s="18" t="str">
        <f>IF(_Engine!$P$3=0,"",IF((AA11+AK11)&gt;0,AA11+AK11,""))</f>
        <v/>
      </c>
      <c r="F11" s="18" t="str">
        <f>IF(_Engine!$P$4=0,"",IF((AB11+AL11)&gt;0,AB11+AL11,""))</f>
        <v/>
      </c>
      <c r="G11" s="18" t="str">
        <f>IF(_Engine!$P$5=0,"",IF((AC11+AM11)&gt;0,AC11+AM11,""))</f>
        <v/>
      </c>
      <c r="H11" s="18" t="str">
        <f>IF(_Engine!$P$6=0,"",IF((AD11+AN11)&gt;0,AD11+AN11,""))</f>
        <v/>
      </c>
      <c r="I11" s="18" t="str">
        <f>IF(_Engine!$P$7=0,"",IF((AE11+AO11)&gt;0,AE11+AO11,""))</f>
        <v/>
      </c>
      <c r="J11" s="18" t="str">
        <f>IF(_Engine!$P$8=0,"",IF((AF11+AP11)&gt;0,AF11+AP11,""))</f>
        <v/>
      </c>
      <c r="K11" s="18" t="str">
        <f>IF(_Engine!$P$9=0,"",IF((AG11+AQ11)&gt;0,AG11+AQ11,""))</f>
        <v/>
      </c>
      <c r="L11" s="18" t="str">
        <f>IF(_Engine!$P$10=0,"",IF((AH11+AR11)&gt;0,AH11+AR11,""))</f>
        <v/>
      </c>
      <c r="M11" s="18" t="str">
        <f>IF(_Engine!$P$11=0,"",IF((AI11+AS11)&gt;0,AI11+AS11,""))</f>
        <v/>
      </c>
      <c r="N11" s="18" t="str">
        <f>IF(_Engine!$P$12=0,"",IF((AJ11+AT11)&gt;0,AJ11+AT11,""))</f>
        <v/>
      </c>
      <c r="O11" s="27">
        <f t="shared" si="1"/>
        <v>0</v>
      </c>
      <c r="Q11" s="28">
        <f>IF(AND(_Engine!$P$3=1,AU10&gt;0),ROUND(AU10*_Engine!$N$3/12,2),0)</f>
        <v>0</v>
      </c>
      <c r="R11" s="28">
        <f>IF(AND(_Engine!$P$4=1,AV10&gt;0),ROUND(AV10*_Engine!$N$4/12,2),0)</f>
        <v>0</v>
      </c>
      <c r="S11" s="28">
        <f>IF(AND(_Engine!$P$5=1,AW10&gt;0),ROUND(AW10*_Engine!$N$5/12,2),0)</f>
        <v>0</v>
      </c>
      <c r="T11" s="28">
        <f>IF(AND(_Engine!$P$6=1,AX10&gt;0),ROUND(AX10*_Engine!$N$6/12,2),0)</f>
        <v>0</v>
      </c>
      <c r="U11" s="28">
        <f>IF(AND(_Engine!$P$7=1,AY10&gt;0),ROUND(AY10*_Engine!$N$7/12,2),0)</f>
        <v>0</v>
      </c>
      <c r="V11" s="28">
        <f>IF(AND(_Engine!$P$8=1,AZ10&gt;0),ROUND(AZ10*_Engine!$N$8/12,2),0)</f>
        <v>0</v>
      </c>
      <c r="W11" s="28">
        <f>IF(AND(_Engine!$P$9=1,BA10&gt;0),ROUND(BA10*_Engine!$N$9/12,2),0)</f>
        <v>0</v>
      </c>
      <c r="X11" s="28">
        <f>IF(AND(_Engine!$P$10=1,BB10&gt;0),ROUND(BB10*_Engine!$N$10/12,2),0)</f>
        <v>0</v>
      </c>
      <c r="Y11" s="28">
        <f>IF(AND(_Engine!$P$11=1,BC10&gt;0),ROUND(BC10*_Engine!$N$11/12,2),0)</f>
        <v>0</v>
      </c>
      <c r="Z11" s="28">
        <f>IF(AND(_Engine!$P$12=1,BD10&gt;0),ROUND(BD10*_Engine!$N$12/12,2),0)</f>
        <v>0</v>
      </c>
      <c r="AA11" s="28">
        <f>IF(AND(_Engine!$P$3=1,AU10&gt;0),ROUND(MIN(_Engine!$O$3,AU10+Q11),2),0)</f>
        <v>0</v>
      </c>
      <c r="AB11" s="28">
        <f>IF(AND(_Engine!$P$4=1,AV10&gt;0),ROUND(MIN(_Engine!$O$4,AV10+R11),2),0)</f>
        <v>0</v>
      </c>
      <c r="AC11" s="28">
        <f>IF(AND(_Engine!$P$5=1,AW10&gt;0),ROUND(MIN(_Engine!$O$5,AW10+S11),2),0)</f>
        <v>0</v>
      </c>
      <c r="AD11" s="28">
        <f>IF(AND(_Engine!$P$6=1,AX10&gt;0),ROUND(MIN(_Engine!$O$6,AX10+T11),2),0)</f>
        <v>0</v>
      </c>
      <c r="AE11" s="28">
        <f>IF(AND(_Engine!$P$7=1,AY10&gt;0),ROUND(MIN(_Engine!$O$7,AY10+U11),2),0)</f>
        <v>0</v>
      </c>
      <c r="AF11" s="28">
        <f>IF(AND(_Engine!$P$8=1,AZ10&gt;0),ROUND(MIN(_Engine!$O$8,AZ10+V11),2),0)</f>
        <v>0</v>
      </c>
      <c r="AG11" s="28">
        <f>IF(AND(_Engine!$P$9=1,BA10&gt;0),ROUND(MIN(_Engine!$O$9,BA10+W11),2),0)</f>
        <v>0</v>
      </c>
      <c r="AH11" s="28">
        <f>IF(AND(_Engine!$P$10=1,BB10&gt;0),ROUND(MIN(_Engine!$O$10,BB10+X11),2),0)</f>
        <v>0</v>
      </c>
      <c r="AI11" s="28">
        <f>IF(AND(_Engine!$P$11=1,BC10&gt;0),ROUND(MIN(_Engine!$O$11,BC10+Y11),2),0)</f>
        <v>0</v>
      </c>
      <c r="AJ11" s="28">
        <f>IF(AND(_Engine!$P$12=1,BD10&gt;0),ROUND(MIN(_Engine!$O$12,BD10+Z11),2),0)</f>
        <v>0</v>
      </c>
      <c r="AK11" s="28">
        <f>IF(AND(_Engine!$P$3=1,AU10&gt;0),ROUND(MAX(0,MIN(AU10+Q11-AA11,BE11-0)),2),0)</f>
        <v>0</v>
      </c>
      <c r="AL11" s="28">
        <f>IF(AND(_Engine!$P$4=1,AV10&gt;0),ROUND(MAX(0,MIN(AV10+R11-AB11,BE11-SUM(AK11:AK11))),2),0)</f>
        <v>0</v>
      </c>
      <c r="AM11" s="28">
        <f>IF(AND(_Engine!$P$5=1,AW10&gt;0),ROUND(MAX(0,MIN(AW10+S11-AC11,BE11-SUM(AK11:AL11))),2),0)</f>
        <v>0</v>
      </c>
      <c r="AN11" s="28">
        <f>IF(AND(_Engine!$P$6=1,AX10&gt;0),ROUND(MAX(0,MIN(AX10+T11-AD11,BE11-SUM(AK11:AM11))),2),0)</f>
        <v>0</v>
      </c>
      <c r="AO11" s="28">
        <f>IF(AND(_Engine!$P$7=1,AY10&gt;0),ROUND(MAX(0,MIN(AY10+U11-AE11,BE11-SUM(AK11:AN11))),2),0)</f>
        <v>0</v>
      </c>
      <c r="AP11" s="28">
        <f>IF(AND(_Engine!$P$8=1,AZ10&gt;0),ROUND(MAX(0,MIN(AZ10+V11-AF11,BE11-SUM(AK11:AO11))),2),0)</f>
        <v>0</v>
      </c>
      <c r="AQ11" s="28">
        <f>IF(AND(_Engine!$P$9=1,BA10&gt;0),ROUND(MAX(0,MIN(BA10+W11-AG11,BE11-SUM(AK11:AP11))),2),0)</f>
        <v>0</v>
      </c>
      <c r="AR11" s="28">
        <f>IF(AND(_Engine!$P$10=1,BB10&gt;0),ROUND(MAX(0,MIN(BB10+X11-AH11,BE11-SUM(AK11:AQ11))),2),0)</f>
        <v>0</v>
      </c>
      <c r="AS11" s="28">
        <f>IF(AND(_Engine!$P$11=1,BC10&gt;0),ROUND(MAX(0,MIN(BC10+Y11-AI11,BE11-SUM(AK11:AR11))),2),0)</f>
        <v>0</v>
      </c>
      <c r="AT11" s="28">
        <f>IF(AND(_Engine!$P$12=1,BD10&gt;0),ROUND(MAX(0,MIN(BD10+Z11-AJ11,BE11-SUM(AK11:AS11))),2),0)</f>
        <v>0</v>
      </c>
      <c r="AU11" s="28">
        <f>IF(_Engine!$P$3=1,MAX(0,ROUND(AU10+Q11-AA11-AK11,2)),0)</f>
        <v>0</v>
      </c>
      <c r="AV11" s="28">
        <f>IF(_Engine!$P$4=1,MAX(0,ROUND(AV10+R11-AB11-AL11,2)),0)</f>
        <v>0</v>
      </c>
      <c r="AW11" s="28">
        <f>IF(_Engine!$P$5=1,MAX(0,ROUND(AW10+S11-AC11-AM11,2)),0)</f>
        <v>0</v>
      </c>
      <c r="AX11" s="28">
        <f>IF(_Engine!$P$6=1,MAX(0,ROUND(AX10+T11-AD11-AN11,2)),0)</f>
        <v>0</v>
      </c>
      <c r="AY11" s="28">
        <f>IF(_Engine!$P$7=1,MAX(0,ROUND(AY10+U11-AE11-AO11,2)),0)</f>
        <v>0</v>
      </c>
      <c r="AZ11" s="28">
        <f>IF(_Engine!$P$8=1,MAX(0,ROUND(AZ10+V11-AF11-AP11,2)),0)</f>
        <v>0</v>
      </c>
      <c r="BA11" s="28">
        <f>IF(_Engine!$P$9=1,MAX(0,ROUND(BA10+W11-AG11-AQ11,2)),0)</f>
        <v>0</v>
      </c>
      <c r="BB11" s="28">
        <f>IF(_Engine!$P$10=1,MAX(0,ROUND(BB10+X11-AH11-AR11,2)),0)</f>
        <v>0</v>
      </c>
      <c r="BC11" s="28">
        <f>IF(_Engine!$P$11=1,MAX(0,ROUND(BC10+Y11-AI11-AS11,2)),0)</f>
        <v>0</v>
      </c>
      <c r="BD11" s="28">
        <f>IF(_Engine!$P$12=1,MAX(0,ROUND(BD10+Z11-AJ11-AT11,2)),0)</f>
        <v>0</v>
      </c>
      <c r="BE11" s="28">
        <f>ROUND(IFERROR('Debt Planner'!$C$8,0)+IFERROR(C11,0)+MAX(0,_Engine!$E$14-SUM(AA11:AJ11)),2)</f>
        <v>0</v>
      </c>
    </row>
    <row r="12" spans="1:57" x14ac:dyDescent="0.3">
      <c r="A12" s="24">
        <v>4</v>
      </c>
      <c r="B12" s="25">
        <f t="shared" ca="1" si="2"/>
        <v>46286</v>
      </c>
      <c r="C12" s="26">
        <v>0</v>
      </c>
      <c r="D12" s="27">
        <f t="shared" si="0"/>
        <v>0</v>
      </c>
      <c r="E12" s="18" t="str">
        <f>IF(_Engine!$P$3=0,"",IF((AA12+AK12)&gt;0,AA12+AK12,""))</f>
        <v/>
      </c>
      <c r="F12" s="18" t="str">
        <f>IF(_Engine!$P$4=0,"",IF((AB12+AL12)&gt;0,AB12+AL12,""))</f>
        <v/>
      </c>
      <c r="G12" s="18" t="str">
        <f>IF(_Engine!$P$5=0,"",IF((AC12+AM12)&gt;0,AC12+AM12,""))</f>
        <v/>
      </c>
      <c r="H12" s="18" t="str">
        <f>IF(_Engine!$P$6=0,"",IF((AD12+AN12)&gt;0,AD12+AN12,""))</f>
        <v/>
      </c>
      <c r="I12" s="18" t="str">
        <f>IF(_Engine!$P$7=0,"",IF((AE12+AO12)&gt;0,AE12+AO12,""))</f>
        <v/>
      </c>
      <c r="J12" s="18" t="str">
        <f>IF(_Engine!$P$8=0,"",IF((AF12+AP12)&gt;0,AF12+AP12,""))</f>
        <v/>
      </c>
      <c r="K12" s="18" t="str">
        <f>IF(_Engine!$P$9=0,"",IF((AG12+AQ12)&gt;0,AG12+AQ12,""))</f>
        <v/>
      </c>
      <c r="L12" s="18" t="str">
        <f>IF(_Engine!$P$10=0,"",IF((AH12+AR12)&gt;0,AH12+AR12,""))</f>
        <v/>
      </c>
      <c r="M12" s="18" t="str">
        <f>IF(_Engine!$P$11=0,"",IF((AI12+AS12)&gt;0,AI12+AS12,""))</f>
        <v/>
      </c>
      <c r="N12" s="18" t="str">
        <f>IF(_Engine!$P$12=0,"",IF((AJ12+AT12)&gt;0,AJ12+AT12,""))</f>
        <v/>
      </c>
      <c r="O12" s="27">
        <f t="shared" si="1"/>
        <v>0</v>
      </c>
      <c r="Q12" s="28">
        <f>IF(AND(_Engine!$P$3=1,AU11&gt;0),ROUND(AU11*_Engine!$N$3/12,2),0)</f>
        <v>0</v>
      </c>
      <c r="R12" s="28">
        <f>IF(AND(_Engine!$P$4=1,AV11&gt;0),ROUND(AV11*_Engine!$N$4/12,2),0)</f>
        <v>0</v>
      </c>
      <c r="S12" s="28">
        <f>IF(AND(_Engine!$P$5=1,AW11&gt;0),ROUND(AW11*_Engine!$N$5/12,2),0)</f>
        <v>0</v>
      </c>
      <c r="T12" s="28">
        <f>IF(AND(_Engine!$P$6=1,AX11&gt;0),ROUND(AX11*_Engine!$N$6/12,2),0)</f>
        <v>0</v>
      </c>
      <c r="U12" s="28">
        <f>IF(AND(_Engine!$P$7=1,AY11&gt;0),ROUND(AY11*_Engine!$N$7/12,2),0)</f>
        <v>0</v>
      </c>
      <c r="V12" s="28">
        <f>IF(AND(_Engine!$P$8=1,AZ11&gt;0),ROUND(AZ11*_Engine!$N$8/12,2),0)</f>
        <v>0</v>
      </c>
      <c r="W12" s="28">
        <f>IF(AND(_Engine!$P$9=1,BA11&gt;0),ROUND(BA11*_Engine!$N$9/12,2),0)</f>
        <v>0</v>
      </c>
      <c r="X12" s="28">
        <f>IF(AND(_Engine!$P$10=1,BB11&gt;0),ROUND(BB11*_Engine!$N$10/12,2),0)</f>
        <v>0</v>
      </c>
      <c r="Y12" s="28">
        <f>IF(AND(_Engine!$P$11=1,BC11&gt;0),ROUND(BC11*_Engine!$N$11/12,2),0)</f>
        <v>0</v>
      </c>
      <c r="Z12" s="28">
        <f>IF(AND(_Engine!$P$12=1,BD11&gt;0),ROUND(BD11*_Engine!$N$12/12,2),0)</f>
        <v>0</v>
      </c>
      <c r="AA12" s="28">
        <f>IF(AND(_Engine!$P$3=1,AU11&gt;0),ROUND(MIN(_Engine!$O$3,AU11+Q12),2),0)</f>
        <v>0</v>
      </c>
      <c r="AB12" s="28">
        <f>IF(AND(_Engine!$P$4=1,AV11&gt;0),ROUND(MIN(_Engine!$O$4,AV11+R12),2),0)</f>
        <v>0</v>
      </c>
      <c r="AC12" s="28">
        <f>IF(AND(_Engine!$P$5=1,AW11&gt;0),ROUND(MIN(_Engine!$O$5,AW11+S12),2),0)</f>
        <v>0</v>
      </c>
      <c r="AD12" s="28">
        <f>IF(AND(_Engine!$P$6=1,AX11&gt;0),ROUND(MIN(_Engine!$O$6,AX11+T12),2),0)</f>
        <v>0</v>
      </c>
      <c r="AE12" s="28">
        <f>IF(AND(_Engine!$P$7=1,AY11&gt;0),ROUND(MIN(_Engine!$O$7,AY11+U12),2),0)</f>
        <v>0</v>
      </c>
      <c r="AF12" s="28">
        <f>IF(AND(_Engine!$P$8=1,AZ11&gt;0),ROUND(MIN(_Engine!$O$8,AZ11+V12),2),0)</f>
        <v>0</v>
      </c>
      <c r="AG12" s="28">
        <f>IF(AND(_Engine!$P$9=1,BA11&gt;0),ROUND(MIN(_Engine!$O$9,BA11+W12),2),0)</f>
        <v>0</v>
      </c>
      <c r="AH12" s="28">
        <f>IF(AND(_Engine!$P$10=1,BB11&gt;0),ROUND(MIN(_Engine!$O$10,BB11+X12),2),0)</f>
        <v>0</v>
      </c>
      <c r="AI12" s="28">
        <f>IF(AND(_Engine!$P$11=1,BC11&gt;0),ROUND(MIN(_Engine!$O$11,BC11+Y12),2),0)</f>
        <v>0</v>
      </c>
      <c r="AJ12" s="28">
        <f>IF(AND(_Engine!$P$12=1,BD11&gt;0),ROUND(MIN(_Engine!$O$12,BD11+Z12),2),0)</f>
        <v>0</v>
      </c>
      <c r="AK12" s="28">
        <f>IF(AND(_Engine!$P$3=1,AU11&gt;0),ROUND(MAX(0,MIN(AU11+Q12-AA12,BE12-0)),2),0)</f>
        <v>0</v>
      </c>
      <c r="AL12" s="28">
        <f>IF(AND(_Engine!$P$4=1,AV11&gt;0),ROUND(MAX(0,MIN(AV11+R12-AB12,BE12-SUM(AK12:AK12))),2),0)</f>
        <v>0</v>
      </c>
      <c r="AM12" s="28">
        <f>IF(AND(_Engine!$P$5=1,AW11&gt;0),ROUND(MAX(0,MIN(AW11+S12-AC12,BE12-SUM(AK12:AL12))),2),0)</f>
        <v>0</v>
      </c>
      <c r="AN12" s="28">
        <f>IF(AND(_Engine!$P$6=1,AX11&gt;0),ROUND(MAX(0,MIN(AX11+T12-AD12,BE12-SUM(AK12:AM12))),2),0)</f>
        <v>0</v>
      </c>
      <c r="AO12" s="28">
        <f>IF(AND(_Engine!$P$7=1,AY11&gt;0),ROUND(MAX(0,MIN(AY11+U12-AE12,BE12-SUM(AK12:AN12))),2),0)</f>
        <v>0</v>
      </c>
      <c r="AP12" s="28">
        <f>IF(AND(_Engine!$P$8=1,AZ11&gt;0),ROUND(MAX(0,MIN(AZ11+V12-AF12,BE12-SUM(AK12:AO12))),2),0)</f>
        <v>0</v>
      </c>
      <c r="AQ12" s="28">
        <f>IF(AND(_Engine!$P$9=1,BA11&gt;0),ROUND(MAX(0,MIN(BA11+W12-AG12,BE12-SUM(AK12:AP12))),2),0)</f>
        <v>0</v>
      </c>
      <c r="AR12" s="28">
        <f>IF(AND(_Engine!$P$10=1,BB11&gt;0),ROUND(MAX(0,MIN(BB11+X12-AH12,BE12-SUM(AK12:AQ12))),2),0)</f>
        <v>0</v>
      </c>
      <c r="AS12" s="28">
        <f>IF(AND(_Engine!$P$11=1,BC11&gt;0),ROUND(MAX(0,MIN(BC11+Y12-AI12,BE12-SUM(AK12:AR12))),2),0)</f>
        <v>0</v>
      </c>
      <c r="AT12" s="28">
        <f>IF(AND(_Engine!$P$12=1,BD11&gt;0),ROUND(MAX(0,MIN(BD11+Z12-AJ12,BE12-SUM(AK12:AS12))),2),0)</f>
        <v>0</v>
      </c>
      <c r="AU12" s="28">
        <f>IF(_Engine!$P$3=1,MAX(0,ROUND(AU11+Q12-AA12-AK12,2)),0)</f>
        <v>0</v>
      </c>
      <c r="AV12" s="28">
        <f>IF(_Engine!$P$4=1,MAX(0,ROUND(AV11+R12-AB12-AL12,2)),0)</f>
        <v>0</v>
      </c>
      <c r="AW12" s="28">
        <f>IF(_Engine!$P$5=1,MAX(0,ROUND(AW11+S12-AC12-AM12,2)),0)</f>
        <v>0</v>
      </c>
      <c r="AX12" s="28">
        <f>IF(_Engine!$P$6=1,MAX(0,ROUND(AX11+T12-AD12-AN12,2)),0)</f>
        <v>0</v>
      </c>
      <c r="AY12" s="28">
        <f>IF(_Engine!$P$7=1,MAX(0,ROUND(AY11+U12-AE12-AO12,2)),0)</f>
        <v>0</v>
      </c>
      <c r="AZ12" s="28">
        <f>IF(_Engine!$P$8=1,MAX(0,ROUND(AZ11+V12-AF12-AP12,2)),0)</f>
        <v>0</v>
      </c>
      <c r="BA12" s="28">
        <f>IF(_Engine!$P$9=1,MAX(0,ROUND(BA11+W12-AG12-AQ12,2)),0)</f>
        <v>0</v>
      </c>
      <c r="BB12" s="28">
        <f>IF(_Engine!$P$10=1,MAX(0,ROUND(BB11+X12-AH12-AR12,2)),0)</f>
        <v>0</v>
      </c>
      <c r="BC12" s="28">
        <f>IF(_Engine!$P$11=1,MAX(0,ROUND(BC11+Y12-AI12-AS12,2)),0)</f>
        <v>0</v>
      </c>
      <c r="BD12" s="28">
        <f>IF(_Engine!$P$12=1,MAX(0,ROUND(BD11+Z12-AJ12-AT12,2)),0)</f>
        <v>0</v>
      </c>
      <c r="BE12" s="28">
        <f>ROUND(IFERROR('Debt Planner'!$C$8,0)+IFERROR(C12,0)+MAX(0,_Engine!$E$14-SUM(AA12:AJ12)),2)</f>
        <v>0</v>
      </c>
    </row>
    <row r="13" spans="1:57" x14ac:dyDescent="0.3">
      <c r="A13" s="24">
        <v>5</v>
      </c>
      <c r="B13" s="25">
        <f t="shared" ca="1" si="2"/>
        <v>46316</v>
      </c>
      <c r="C13" s="26">
        <v>0</v>
      </c>
      <c r="D13" s="27">
        <f t="shared" si="0"/>
        <v>0</v>
      </c>
      <c r="E13" s="18" t="str">
        <f>IF(_Engine!$P$3=0,"",IF((AA13+AK13)&gt;0,AA13+AK13,""))</f>
        <v/>
      </c>
      <c r="F13" s="18" t="str">
        <f>IF(_Engine!$P$4=0,"",IF((AB13+AL13)&gt;0,AB13+AL13,""))</f>
        <v/>
      </c>
      <c r="G13" s="18" t="str">
        <f>IF(_Engine!$P$5=0,"",IF((AC13+AM13)&gt;0,AC13+AM13,""))</f>
        <v/>
      </c>
      <c r="H13" s="18" t="str">
        <f>IF(_Engine!$P$6=0,"",IF((AD13+AN13)&gt;0,AD13+AN13,""))</f>
        <v/>
      </c>
      <c r="I13" s="18" t="str">
        <f>IF(_Engine!$P$7=0,"",IF((AE13+AO13)&gt;0,AE13+AO13,""))</f>
        <v/>
      </c>
      <c r="J13" s="18" t="str">
        <f>IF(_Engine!$P$8=0,"",IF((AF13+AP13)&gt;0,AF13+AP13,""))</f>
        <v/>
      </c>
      <c r="K13" s="18" t="str">
        <f>IF(_Engine!$P$9=0,"",IF((AG13+AQ13)&gt;0,AG13+AQ13,""))</f>
        <v/>
      </c>
      <c r="L13" s="18" t="str">
        <f>IF(_Engine!$P$10=0,"",IF((AH13+AR13)&gt;0,AH13+AR13,""))</f>
        <v/>
      </c>
      <c r="M13" s="18" t="str">
        <f>IF(_Engine!$P$11=0,"",IF((AI13+AS13)&gt;0,AI13+AS13,""))</f>
        <v/>
      </c>
      <c r="N13" s="18" t="str">
        <f>IF(_Engine!$P$12=0,"",IF((AJ13+AT13)&gt;0,AJ13+AT13,""))</f>
        <v/>
      </c>
      <c r="O13" s="27">
        <f t="shared" si="1"/>
        <v>0</v>
      </c>
      <c r="Q13" s="28">
        <f>IF(AND(_Engine!$P$3=1,AU12&gt;0),ROUND(AU12*_Engine!$N$3/12,2),0)</f>
        <v>0</v>
      </c>
      <c r="R13" s="28">
        <f>IF(AND(_Engine!$P$4=1,AV12&gt;0),ROUND(AV12*_Engine!$N$4/12,2),0)</f>
        <v>0</v>
      </c>
      <c r="S13" s="28">
        <f>IF(AND(_Engine!$P$5=1,AW12&gt;0),ROUND(AW12*_Engine!$N$5/12,2),0)</f>
        <v>0</v>
      </c>
      <c r="T13" s="28">
        <f>IF(AND(_Engine!$P$6=1,AX12&gt;0),ROUND(AX12*_Engine!$N$6/12,2),0)</f>
        <v>0</v>
      </c>
      <c r="U13" s="28">
        <f>IF(AND(_Engine!$P$7=1,AY12&gt;0),ROUND(AY12*_Engine!$N$7/12,2),0)</f>
        <v>0</v>
      </c>
      <c r="V13" s="28">
        <f>IF(AND(_Engine!$P$8=1,AZ12&gt;0),ROUND(AZ12*_Engine!$N$8/12,2),0)</f>
        <v>0</v>
      </c>
      <c r="W13" s="28">
        <f>IF(AND(_Engine!$P$9=1,BA12&gt;0),ROUND(BA12*_Engine!$N$9/12,2),0)</f>
        <v>0</v>
      </c>
      <c r="X13" s="28">
        <f>IF(AND(_Engine!$P$10=1,BB12&gt;0),ROUND(BB12*_Engine!$N$10/12,2),0)</f>
        <v>0</v>
      </c>
      <c r="Y13" s="28">
        <f>IF(AND(_Engine!$P$11=1,BC12&gt;0),ROUND(BC12*_Engine!$N$11/12,2),0)</f>
        <v>0</v>
      </c>
      <c r="Z13" s="28">
        <f>IF(AND(_Engine!$P$12=1,BD12&gt;0),ROUND(BD12*_Engine!$N$12/12,2),0)</f>
        <v>0</v>
      </c>
      <c r="AA13" s="28">
        <f>IF(AND(_Engine!$P$3=1,AU12&gt;0),ROUND(MIN(_Engine!$O$3,AU12+Q13),2),0)</f>
        <v>0</v>
      </c>
      <c r="AB13" s="28">
        <f>IF(AND(_Engine!$P$4=1,AV12&gt;0),ROUND(MIN(_Engine!$O$4,AV12+R13),2),0)</f>
        <v>0</v>
      </c>
      <c r="AC13" s="28">
        <f>IF(AND(_Engine!$P$5=1,AW12&gt;0),ROUND(MIN(_Engine!$O$5,AW12+S13),2),0)</f>
        <v>0</v>
      </c>
      <c r="AD13" s="28">
        <f>IF(AND(_Engine!$P$6=1,AX12&gt;0),ROUND(MIN(_Engine!$O$6,AX12+T13),2),0)</f>
        <v>0</v>
      </c>
      <c r="AE13" s="28">
        <f>IF(AND(_Engine!$P$7=1,AY12&gt;0),ROUND(MIN(_Engine!$O$7,AY12+U13),2),0)</f>
        <v>0</v>
      </c>
      <c r="AF13" s="28">
        <f>IF(AND(_Engine!$P$8=1,AZ12&gt;0),ROUND(MIN(_Engine!$O$8,AZ12+V13),2),0)</f>
        <v>0</v>
      </c>
      <c r="AG13" s="28">
        <f>IF(AND(_Engine!$P$9=1,BA12&gt;0),ROUND(MIN(_Engine!$O$9,BA12+W13),2),0)</f>
        <v>0</v>
      </c>
      <c r="AH13" s="28">
        <f>IF(AND(_Engine!$P$10=1,BB12&gt;0),ROUND(MIN(_Engine!$O$10,BB12+X13),2),0)</f>
        <v>0</v>
      </c>
      <c r="AI13" s="28">
        <f>IF(AND(_Engine!$P$11=1,BC12&gt;0),ROUND(MIN(_Engine!$O$11,BC12+Y13),2),0)</f>
        <v>0</v>
      </c>
      <c r="AJ13" s="28">
        <f>IF(AND(_Engine!$P$12=1,BD12&gt;0),ROUND(MIN(_Engine!$O$12,BD12+Z13),2),0)</f>
        <v>0</v>
      </c>
      <c r="AK13" s="28">
        <f>IF(AND(_Engine!$P$3=1,AU12&gt;0),ROUND(MAX(0,MIN(AU12+Q13-AA13,BE13-0)),2),0)</f>
        <v>0</v>
      </c>
      <c r="AL13" s="28">
        <f>IF(AND(_Engine!$P$4=1,AV12&gt;0),ROUND(MAX(0,MIN(AV12+R13-AB13,BE13-SUM(AK13:AK13))),2),0)</f>
        <v>0</v>
      </c>
      <c r="AM13" s="28">
        <f>IF(AND(_Engine!$P$5=1,AW12&gt;0),ROUND(MAX(0,MIN(AW12+S13-AC13,BE13-SUM(AK13:AL13))),2),0)</f>
        <v>0</v>
      </c>
      <c r="AN13" s="28">
        <f>IF(AND(_Engine!$P$6=1,AX12&gt;0),ROUND(MAX(0,MIN(AX12+T13-AD13,BE13-SUM(AK13:AM13))),2),0)</f>
        <v>0</v>
      </c>
      <c r="AO13" s="28">
        <f>IF(AND(_Engine!$P$7=1,AY12&gt;0),ROUND(MAX(0,MIN(AY12+U13-AE13,BE13-SUM(AK13:AN13))),2),0)</f>
        <v>0</v>
      </c>
      <c r="AP13" s="28">
        <f>IF(AND(_Engine!$P$8=1,AZ12&gt;0),ROUND(MAX(0,MIN(AZ12+V13-AF13,BE13-SUM(AK13:AO13))),2),0)</f>
        <v>0</v>
      </c>
      <c r="AQ13" s="28">
        <f>IF(AND(_Engine!$P$9=1,BA12&gt;0),ROUND(MAX(0,MIN(BA12+W13-AG13,BE13-SUM(AK13:AP13))),2),0)</f>
        <v>0</v>
      </c>
      <c r="AR13" s="28">
        <f>IF(AND(_Engine!$P$10=1,BB12&gt;0),ROUND(MAX(0,MIN(BB12+X13-AH13,BE13-SUM(AK13:AQ13))),2),0)</f>
        <v>0</v>
      </c>
      <c r="AS13" s="28">
        <f>IF(AND(_Engine!$P$11=1,BC12&gt;0),ROUND(MAX(0,MIN(BC12+Y13-AI13,BE13-SUM(AK13:AR13))),2),0)</f>
        <v>0</v>
      </c>
      <c r="AT13" s="28">
        <f>IF(AND(_Engine!$P$12=1,BD12&gt;0),ROUND(MAX(0,MIN(BD12+Z13-AJ13,BE13-SUM(AK13:AS13))),2),0)</f>
        <v>0</v>
      </c>
      <c r="AU13" s="28">
        <f>IF(_Engine!$P$3=1,MAX(0,ROUND(AU12+Q13-AA13-AK13,2)),0)</f>
        <v>0</v>
      </c>
      <c r="AV13" s="28">
        <f>IF(_Engine!$P$4=1,MAX(0,ROUND(AV12+R13-AB13-AL13,2)),0)</f>
        <v>0</v>
      </c>
      <c r="AW13" s="28">
        <f>IF(_Engine!$P$5=1,MAX(0,ROUND(AW12+S13-AC13-AM13,2)),0)</f>
        <v>0</v>
      </c>
      <c r="AX13" s="28">
        <f>IF(_Engine!$P$6=1,MAX(0,ROUND(AX12+T13-AD13-AN13,2)),0)</f>
        <v>0</v>
      </c>
      <c r="AY13" s="28">
        <f>IF(_Engine!$P$7=1,MAX(0,ROUND(AY12+U13-AE13-AO13,2)),0)</f>
        <v>0</v>
      </c>
      <c r="AZ13" s="28">
        <f>IF(_Engine!$P$8=1,MAX(0,ROUND(AZ12+V13-AF13-AP13,2)),0)</f>
        <v>0</v>
      </c>
      <c r="BA13" s="28">
        <f>IF(_Engine!$P$9=1,MAX(0,ROUND(BA12+W13-AG13-AQ13,2)),0)</f>
        <v>0</v>
      </c>
      <c r="BB13" s="28">
        <f>IF(_Engine!$P$10=1,MAX(0,ROUND(BB12+X13-AH13-AR13,2)),0)</f>
        <v>0</v>
      </c>
      <c r="BC13" s="28">
        <f>IF(_Engine!$P$11=1,MAX(0,ROUND(BC12+Y13-AI13-AS13,2)),0)</f>
        <v>0</v>
      </c>
      <c r="BD13" s="28">
        <f>IF(_Engine!$P$12=1,MAX(0,ROUND(BD12+Z13-AJ13-AT13,2)),0)</f>
        <v>0</v>
      </c>
      <c r="BE13" s="28">
        <f>ROUND(IFERROR('Debt Planner'!$C$8,0)+IFERROR(C13,0)+MAX(0,_Engine!$E$14-SUM(AA13:AJ13)),2)</f>
        <v>0</v>
      </c>
    </row>
    <row r="14" spans="1:57" x14ac:dyDescent="0.3">
      <c r="A14" s="24">
        <v>6</v>
      </c>
      <c r="B14" s="25">
        <f t="shared" ca="1" si="2"/>
        <v>46347</v>
      </c>
      <c r="C14" s="26">
        <v>0</v>
      </c>
      <c r="D14" s="27">
        <f t="shared" si="0"/>
        <v>0</v>
      </c>
      <c r="E14" s="18" t="str">
        <f>IF(_Engine!$P$3=0,"",IF((AA14+AK14)&gt;0,AA14+AK14,""))</f>
        <v/>
      </c>
      <c r="F14" s="18" t="str">
        <f>IF(_Engine!$P$4=0,"",IF((AB14+AL14)&gt;0,AB14+AL14,""))</f>
        <v/>
      </c>
      <c r="G14" s="18" t="str">
        <f>IF(_Engine!$P$5=0,"",IF((AC14+AM14)&gt;0,AC14+AM14,""))</f>
        <v/>
      </c>
      <c r="H14" s="18" t="str">
        <f>IF(_Engine!$P$6=0,"",IF((AD14+AN14)&gt;0,AD14+AN14,""))</f>
        <v/>
      </c>
      <c r="I14" s="18" t="str">
        <f>IF(_Engine!$P$7=0,"",IF((AE14+AO14)&gt;0,AE14+AO14,""))</f>
        <v/>
      </c>
      <c r="J14" s="18" t="str">
        <f>IF(_Engine!$P$8=0,"",IF((AF14+AP14)&gt;0,AF14+AP14,""))</f>
        <v/>
      </c>
      <c r="K14" s="18" t="str">
        <f>IF(_Engine!$P$9=0,"",IF((AG14+AQ14)&gt;0,AG14+AQ14,""))</f>
        <v/>
      </c>
      <c r="L14" s="18" t="str">
        <f>IF(_Engine!$P$10=0,"",IF((AH14+AR14)&gt;0,AH14+AR14,""))</f>
        <v/>
      </c>
      <c r="M14" s="18" t="str">
        <f>IF(_Engine!$P$11=0,"",IF((AI14+AS14)&gt;0,AI14+AS14,""))</f>
        <v/>
      </c>
      <c r="N14" s="18" t="str">
        <f>IF(_Engine!$P$12=0,"",IF((AJ14+AT14)&gt;0,AJ14+AT14,""))</f>
        <v/>
      </c>
      <c r="O14" s="27">
        <f t="shared" si="1"/>
        <v>0</v>
      </c>
      <c r="Q14" s="28">
        <f>IF(AND(_Engine!$P$3=1,AU13&gt;0),ROUND(AU13*_Engine!$N$3/12,2),0)</f>
        <v>0</v>
      </c>
      <c r="R14" s="28">
        <f>IF(AND(_Engine!$P$4=1,AV13&gt;0),ROUND(AV13*_Engine!$N$4/12,2),0)</f>
        <v>0</v>
      </c>
      <c r="S14" s="28">
        <f>IF(AND(_Engine!$P$5=1,AW13&gt;0),ROUND(AW13*_Engine!$N$5/12,2),0)</f>
        <v>0</v>
      </c>
      <c r="T14" s="28">
        <f>IF(AND(_Engine!$P$6=1,AX13&gt;0),ROUND(AX13*_Engine!$N$6/12,2),0)</f>
        <v>0</v>
      </c>
      <c r="U14" s="28">
        <f>IF(AND(_Engine!$P$7=1,AY13&gt;0),ROUND(AY13*_Engine!$N$7/12,2),0)</f>
        <v>0</v>
      </c>
      <c r="V14" s="28">
        <f>IF(AND(_Engine!$P$8=1,AZ13&gt;0),ROUND(AZ13*_Engine!$N$8/12,2),0)</f>
        <v>0</v>
      </c>
      <c r="W14" s="28">
        <f>IF(AND(_Engine!$P$9=1,BA13&gt;0),ROUND(BA13*_Engine!$N$9/12,2),0)</f>
        <v>0</v>
      </c>
      <c r="X14" s="28">
        <f>IF(AND(_Engine!$P$10=1,BB13&gt;0),ROUND(BB13*_Engine!$N$10/12,2),0)</f>
        <v>0</v>
      </c>
      <c r="Y14" s="28">
        <f>IF(AND(_Engine!$P$11=1,BC13&gt;0),ROUND(BC13*_Engine!$N$11/12,2),0)</f>
        <v>0</v>
      </c>
      <c r="Z14" s="28">
        <f>IF(AND(_Engine!$P$12=1,BD13&gt;0),ROUND(BD13*_Engine!$N$12/12,2),0)</f>
        <v>0</v>
      </c>
      <c r="AA14" s="28">
        <f>IF(AND(_Engine!$P$3=1,AU13&gt;0),ROUND(MIN(_Engine!$O$3,AU13+Q14),2),0)</f>
        <v>0</v>
      </c>
      <c r="AB14" s="28">
        <f>IF(AND(_Engine!$P$4=1,AV13&gt;0),ROUND(MIN(_Engine!$O$4,AV13+R14),2),0)</f>
        <v>0</v>
      </c>
      <c r="AC14" s="28">
        <f>IF(AND(_Engine!$P$5=1,AW13&gt;0),ROUND(MIN(_Engine!$O$5,AW13+S14),2),0)</f>
        <v>0</v>
      </c>
      <c r="AD14" s="28">
        <f>IF(AND(_Engine!$P$6=1,AX13&gt;0),ROUND(MIN(_Engine!$O$6,AX13+T14),2),0)</f>
        <v>0</v>
      </c>
      <c r="AE14" s="28">
        <f>IF(AND(_Engine!$P$7=1,AY13&gt;0),ROUND(MIN(_Engine!$O$7,AY13+U14),2),0)</f>
        <v>0</v>
      </c>
      <c r="AF14" s="28">
        <f>IF(AND(_Engine!$P$8=1,AZ13&gt;0),ROUND(MIN(_Engine!$O$8,AZ13+V14),2),0)</f>
        <v>0</v>
      </c>
      <c r="AG14" s="28">
        <f>IF(AND(_Engine!$P$9=1,BA13&gt;0),ROUND(MIN(_Engine!$O$9,BA13+W14),2),0)</f>
        <v>0</v>
      </c>
      <c r="AH14" s="28">
        <f>IF(AND(_Engine!$P$10=1,BB13&gt;0),ROUND(MIN(_Engine!$O$10,BB13+X14),2),0)</f>
        <v>0</v>
      </c>
      <c r="AI14" s="28">
        <f>IF(AND(_Engine!$P$11=1,BC13&gt;0),ROUND(MIN(_Engine!$O$11,BC13+Y14),2),0)</f>
        <v>0</v>
      </c>
      <c r="AJ14" s="28">
        <f>IF(AND(_Engine!$P$12=1,BD13&gt;0),ROUND(MIN(_Engine!$O$12,BD13+Z14),2),0)</f>
        <v>0</v>
      </c>
      <c r="AK14" s="28">
        <f>IF(AND(_Engine!$P$3=1,AU13&gt;0),ROUND(MAX(0,MIN(AU13+Q14-AA14,BE14-0)),2),0)</f>
        <v>0</v>
      </c>
      <c r="AL14" s="28">
        <f>IF(AND(_Engine!$P$4=1,AV13&gt;0),ROUND(MAX(0,MIN(AV13+R14-AB14,BE14-SUM(AK14:AK14))),2),0)</f>
        <v>0</v>
      </c>
      <c r="AM14" s="28">
        <f>IF(AND(_Engine!$P$5=1,AW13&gt;0),ROUND(MAX(0,MIN(AW13+S14-AC14,BE14-SUM(AK14:AL14))),2),0)</f>
        <v>0</v>
      </c>
      <c r="AN14" s="28">
        <f>IF(AND(_Engine!$P$6=1,AX13&gt;0),ROUND(MAX(0,MIN(AX13+T14-AD14,BE14-SUM(AK14:AM14))),2),0)</f>
        <v>0</v>
      </c>
      <c r="AO14" s="28">
        <f>IF(AND(_Engine!$P$7=1,AY13&gt;0),ROUND(MAX(0,MIN(AY13+U14-AE14,BE14-SUM(AK14:AN14))),2),0)</f>
        <v>0</v>
      </c>
      <c r="AP14" s="28">
        <f>IF(AND(_Engine!$P$8=1,AZ13&gt;0),ROUND(MAX(0,MIN(AZ13+V14-AF14,BE14-SUM(AK14:AO14))),2),0)</f>
        <v>0</v>
      </c>
      <c r="AQ14" s="28">
        <f>IF(AND(_Engine!$P$9=1,BA13&gt;0),ROUND(MAX(0,MIN(BA13+W14-AG14,BE14-SUM(AK14:AP14))),2),0)</f>
        <v>0</v>
      </c>
      <c r="AR14" s="28">
        <f>IF(AND(_Engine!$P$10=1,BB13&gt;0),ROUND(MAX(0,MIN(BB13+X14-AH14,BE14-SUM(AK14:AQ14))),2),0)</f>
        <v>0</v>
      </c>
      <c r="AS14" s="28">
        <f>IF(AND(_Engine!$P$11=1,BC13&gt;0),ROUND(MAX(0,MIN(BC13+Y14-AI14,BE14-SUM(AK14:AR14))),2),0)</f>
        <v>0</v>
      </c>
      <c r="AT14" s="28">
        <f>IF(AND(_Engine!$P$12=1,BD13&gt;0),ROUND(MAX(0,MIN(BD13+Z14-AJ14,BE14-SUM(AK14:AS14))),2),0)</f>
        <v>0</v>
      </c>
      <c r="AU14" s="28">
        <f>IF(_Engine!$P$3=1,MAX(0,ROUND(AU13+Q14-AA14-AK14,2)),0)</f>
        <v>0</v>
      </c>
      <c r="AV14" s="28">
        <f>IF(_Engine!$P$4=1,MAX(0,ROUND(AV13+R14-AB14-AL14,2)),0)</f>
        <v>0</v>
      </c>
      <c r="AW14" s="28">
        <f>IF(_Engine!$P$5=1,MAX(0,ROUND(AW13+S14-AC14-AM14,2)),0)</f>
        <v>0</v>
      </c>
      <c r="AX14" s="28">
        <f>IF(_Engine!$P$6=1,MAX(0,ROUND(AX13+T14-AD14-AN14,2)),0)</f>
        <v>0</v>
      </c>
      <c r="AY14" s="28">
        <f>IF(_Engine!$P$7=1,MAX(0,ROUND(AY13+U14-AE14-AO14,2)),0)</f>
        <v>0</v>
      </c>
      <c r="AZ14" s="28">
        <f>IF(_Engine!$P$8=1,MAX(0,ROUND(AZ13+V14-AF14-AP14,2)),0)</f>
        <v>0</v>
      </c>
      <c r="BA14" s="28">
        <f>IF(_Engine!$P$9=1,MAX(0,ROUND(BA13+W14-AG14-AQ14,2)),0)</f>
        <v>0</v>
      </c>
      <c r="BB14" s="28">
        <f>IF(_Engine!$P$10=1,MAX(0,ROUND(BB13+X14-AH14-AR14,2)),0)</f>
        <v>0</v>
      </c>
      <c r="BC14" s="28">
        <f>IF(_Engine!$P$11=1,MAX(0,ROUND(BC13+Y14-AI14-AS14,2)),0)</f>
        <v>0</v>
      </c>
      <c r="BD14" s="28">
        <f>IF(_Engine!$P$12=1,MAX(0,ROUND(BD13+Z14-AJ14-AT14,2)),0)</f>
        <v>0</v>
      </c>
      <c r="BE14" s="28">
        <f>ROUND(IFERROR('Debt Planner'!$C$8,0)+IFERROR(C14,0)+MAX(0,_Engine!$E$14-SUM(AA14:AJ14)),2)</f>
        <v>0</v>
      </c>
    </row>
    <row r="15" spans="1:57" x14ac:dyDescent="0.3">
      <c r="A15" s="24">
        <v>7</v>
      </c>
      <c r="B15" s="25">
        <f t="shared" ca="1" si="2"/>
        <v>46377</v>
      </c>
      <c r="C15" s="26">
        <v>0</v>
      </c>
      <c r="D15" s="27">
        <f t="shared" si="0"/>
        <v>0</v>
      </c>
      <c r="E15" s="18" t="str">
        <f>IF(_Engine!$P$3=0,"",IF((AA15+AK15)&gt;0,AA15+AK15,""))</f>
        <v/>
      </c>
      <c r="F15" s="18" t="str">
        <f>IF(_Engine!$P$4=0,"",IF((AB15+AL15)&gt;0,AB15+AL15,""))</f>
        <v/>
      </c>
      <c r="G15" s="18" t="str">
        <f>IF(_Engine!$P$5=0,"",IF((AC15+AM15)&gt;0,AC15+AM15,""))</f>
        <v/>
      </c>
      <c r="H15" s="18" t="str">
        <f>IF(_Engine!$P$6=0,"",IF((AD15+AN15)&gt;0,AD15+AN15,""))</f>
        <v/>
      </c>
      <c r="I15" s="18" t="str">
        <f>IF(_Engine!$P$7=0,"",IF((AE15+AO15)&gt;0,AE15+AO15,""))</f>
        <v/>
      </c>
      <c r="J15" s="18" t="str">
        <f>IF(_Engine!$P$8=0,"",IF((AF15+AP15)&gt;0,AF15+AP15,""))</f>
        <v/>
      </c>
      <c r="K15" s="18" t="str">
        <f>IF(_Engine!$P$9=0,"",IF((AG15+AQ15)&gt;0,AG15+AQ15,""))</f>
        <v/>
      </c>
      <c r="L15" s="18" t="str">
        <f>IF(_Engine!$P$10=0,"",IF((AH15+AR15)&gt;0,AH15+AR15,""))</f>
        <v/>
      </c>
      <c r="M15" s="18" t="str">
        <f>IF(_Engine!$P$11=0,"",IF((AI15+AS15)&gt;0,AI15+AS15,""))</f>
        <v/>
      </c>
      <c r="N15" s="18" t="str">
        <f>IF(_Engine!$P$12=0,"",IF((AJ15+AT15)&gt;0,AJ15+AT15,""))</f>
        <v/>
      </c>
      <c r="O15" s="27">
        <f t="shared" si="1"/>
        <v>0</v>
      </c>
      <c r="Q15" s="28">
        <f>IF(AND(_Engine!$P$3=1,AU14&gt;0),ROUND(AU14*_Engine!$N$3/12,2),0)</f>
        <v>0</v>
      </c>
      <c r="R15" s="28">
        <f>IF(AND(_Engine!$P$4=1,AV14&gt;0),ROUND(AV14*_Engine!$N$4/12,2),0)</f>
        <v>0</v>
      </c>
      <c r="S15" s="28">
        <f>IF(AND(_Engine!$P$5=1,AW14&gt;0),ROUND(AW14*_Engine!$N$5/12,2),0)</f>
        <v>0</v>
      </c>
      <c r="T15" s="28">
        <f>IF(AND(_Engine!$P$6=1,AX14&gt;0),ROUND(AX14*_Engine!$N$6/12,2),0)</f>
        <v>0</v>
      </c>
      <c r="U15" s="28">
        <f>IF(AND(_Engine!$P$7=1,AY14&gt;0),ROUND(AY14*_Engine!$N$7/12,2),0)</f>
        <v>0</v>
      </c>
      <c r="V15" s="28">
        <f>IF(AND(_Engine!$P$8=1,AZ14&gt;0),ROUND(AZ14*_Engine!$N$8/12,2),0)</f>
        <v>0</v>
      </c>
      <c r="W15" s="28">
        <f>IF(AND(_Engine!$P$9=1,BA14&gt;0),ROUND(BA14*_Engine!$N$9/12,2),0)</f>
        <v>0</v>
      </c>
      <c r="X15" s="28">
        <f>IF(AND(_Engine!$P$10=1,BB14&gt;0),ROUND(BB14*_Engine!$N$10/12,2),0)</f>
        <v>0</v>
      </c>
      <c r="Y15" s="28">
        <f>IF(AND(_Engine!$P$11=1,BC14&gt;0),ROUND(BC14*_Engine!$N$11/12,2),0)</f>
        <v>0</v>
      </c>
      <c r="Z15" s="28">
        <f>IF(AND(_Engine!$P$12=1,BD14&gt;0),ROUND(BD14*_Engine!$N$12/12,2),0)</f>
        <v>0</v>
      </c>
      <c r="AA15" s="28">
        <f>IF(AND(_Engine!$P$3=1,AU14&gt;0),ROUND(MIN(_Engine!$O$3,AU14+Q15),2),0)</f>
        <v>0</v>
      </c>
      <c r="AB15" s="28">
        <f>IF(AND(_Engine!$P$4=1,AV14&gt;0),ROUND(MIN(_Engine!$O$4,AV14+R15),2),0)</f>
        <v>0</v>
      </c>
      <c r="AC15" s="28">
        <f>IF(AND(_Engine!$P$5=1,AW14&gt;0),ROUND(MIN(_Engine!$O$5,AW14+S15),2),0)</f>
        <v>0</v>
      </c>
      <c r="AD15" s="28">
        <f>IF(AND(_Engine!$P$6=1,AX14&gt;0),ROUND(MIN(_Engine!$O$6,AX14+T15),2),0)</f>
        <v>0</v>
      </c>
      <c r="AE15" s="28">
        <f>IF(AND(_Engine!$P$7=1,AY14&gt;0),ROUND(MIN(_Engine!$O$7,AY14+U15),2),0)</f>
        <v>0</v>
      </c>
      <c r="AF15" s="28">
        <f>IF(AND(_Engine!$P$8=1,AZ14&gt;0),ROUND(MIN(_Engine!$O$8,AZ14+V15),2),0)</f>
        <v>0</v>
      </c>
      <c r="AG15" s="28">
        <f>IF(AND(_Engine!$P$9=1,BA14&gt;0),ROUND(MIN(_Engine!$O$9,BA14+W15),2),0)</f>
        <v>0</v>
      </c>
      <c r="AH15" s="28">
        <f>IF(AND(_Engine!$P$10=1,BB14&gt;0),ROUND(MIN(_Engine!$O$10,BB14+X15),2),0)</f>
        <v>0</v>
      </c>
      <c r="AI15" s="28">
        <f>IF(AND(_Engine!$P$11=1,BC14&gt;0),ROUND(MIN(_Engine!$O$11,BC14+Y15),2),0)</f>
        <v>0</v>
      </c>
      <c r="AJ15" s="28">
        <f>IF(AND(_Engine!$P$12=1,BD14&gt;0),ROUND(MIN(_Engine!$O$12,BD14+Z15),2),0)</f>
        <v>0</v>
      </c>
      <c r="AK15" s="28">
        <f>IF(AND(_Engine!$P$3=1,AU14&gt;0),ROUND(MAX(0,MIN(AU14+Q15-AA15,BE15-0)),2),0)</f>
        <v>0</v>
      </c>
      <c r="AL15" s="28">
        <f>IF(AND(_Engine!$P$4=1,AV14&gt;0),ROUND(MAX(0,MIN(AV14+R15-AB15,BE15-SUM(AK15:AK15))),2),0)</f>
        <v>0</v>
      </c>
      <c r="AM15" s="28">
        <f>IF(AND(_Engine!$P$5=1,AW14&gt;0),ROUND(MAX(0,MIN(AW14+S15-AC15,BE15-SUM(AK15:AL15))),2),0)</f>
        <v>0</v>
      </c>
      <c r="AN15" s="28">
        <f>IF(AND(_Engine!$P$6=1,AX14&gt;0),ROUND(MAX(0,MIN(AX14+T15-AD15,BE15-SUM(AK15:AM15))),2),0)</f>
        <v>0</v>
      </c>
      <c r="AO15" s="28">
        <f>IF(AND(_Engine!$P$7=1,AY14&gt;0),ROUND(MAX(0,MIN(AY14+U15-AE15,BE15-SUM(AK15:AN15))),2),0)</f>
        <v>0</v>
      </c>
      <c r="AP15" s="28">
        <f>IF(AND(_Engine!$P$8=1,AZ14&gt;0),ROUND(MAX(0,MIN(AZ14+V15-AF15,BE15-SUM(AK15:AO15))),2),0)</f>
        <v>0</v>
      </c>
      <c r="AQ15" s="28">
        <f>IF(AND(_Engine!$P$9=1,BA14&gt;0),ROUND(MAX(0,MIN(BA14+W15-AG15,BE15-SUM(AK15:AP15))),2),0)</f>
        <v>0</v>
      </c>
      <c r="AR15" s="28">
        <f>IF(AND(_Engine!$P$10=1,BB14&gt;0),ROUND(MAX(0,MIN(BB14+X15-AH15,BE15-SUM(AK15:AQ15))),2),0)</f>
        <v>0</v>
      </c>
      <c r="AS15" s="28">
        <f>IF(AND(_Engine!$P$11=1,BC14&gt;0),ROUND(MAX(0,MIN(BC14+Y15-AI15,BE15-SUM(AK15:AR15))),2),0)</f>
        <v>0</v>
      </c>
      <c r="AT15" s="28">
        <f>IF(AND(_Engine!$P$12=1,BD14&gt;0),ROUND(MAX(0,MIN(BD14+Z15-AJ15,BE15-SUM(AK15:AS15))),2),0)</f>
        <v>0</v>
      </c>
      <c r="AU15" s="28">
        <f>IF(_Engine!$P$3=1,MAX(0,ROUND(AU14+Q15-AA15-AK15,2)),0)</f>
        <v>0</v>
      </c>
      <c r="AV15" s="28">
        <f>IF(_Engine!$P$4=1,MAX(0,ROUND(AV14+R15-AB15-AL15,2)),0)</f>
        <v>0</v>
      </c>
      <c r="AW15" s="28">
        <f>IF(_Engine!$P$5=1,MAX(0,ROUND(AW14+S15-AC15-AM15,2)),0)</f>
        <v>0</v>
      </c>
      <c r="AX15" s="28">
        <f>IF(_Engine!$P$6=1,MAX(0,ROUND(AX14+T15-AD15-AN15,2)),0)</f>
        <v>0</v>
      </c>
      <c r="AY15" s="28">
        <f>IF(_Engine!$P$7=1,MAX(0,ROUND(AY14+U15-AE15-AO15,2)),0)</f>
        <v>0</v>
      </c>
      <c r="AZ15" s="28">
        <f>IF(_Engine!$P$8=1,MAX(0,ROUND(AZ14+V15-AF15-AP15,2)),0)</f>
        <v>0</v>
      </c>
      <c r="BA15" s="28">
        <f>IF(_Engine!$P$9=1,MAX(0,ROUND(BA14+W15-AG15-AQ15,2)),0)</f>
        <v>0</v>
      </c>
      <c r="BB15" s="28">
        <f>IF(_Engine!$P$10=1,MAX(0,ROUND(BB14+X15-AH15-AR15,2)),0)</f>
        <v>0</v>
      </c>
      <c r="BC15" s="28">
        <f>IF(_Engine!$P$11=1,MAX(0,ROUND(BC14+Y15-AI15-AS15,2)),0)</f>
        <v>0</v>
      </c>
      <c r="BD15" s="28">
        <f>IF(_Engine!$P$12=1,MAX(0,ROUND(BD14+Z15-AJ15-AT15,2)),0)</f>
        <v>0</v>
      </c>
      <c r="BE15" s="28">
        <f>ROUND(IFERROR('Debt Planner'!$C$8,0)+IFERROR(C15,0)+MAX(0,_Engine!$E$14-SUM(AA15:AJ15)),2)</f>
        <v>0</v>
      </c>
    </row>
    <row r="16" spans="1:57" x14ac:dyDescent="0.3">
      <c r="A16" s="24">
        <v>8</v>
      </c>
      <c r="B16" s="25">
        <f t="shared" ca="1" si="2"/>
        <v>46408</v>
      </c>
      <c r="C16" s="26">
        <v>0</v>
      </c>
      <c r="D16" s="27">
        <f t="shared" si="0"/>
        <v>0</v>
      </c>
      <c r="E16" s="18" t="str">
        <f>IF(_Engine!$P$3=0,"",IF((AA16+AK16)&gt;0,AA16+AK16,""))</f>
        <v/>
      </c>
      <c r="F16" s="18" t="str">
        <f>IF(_Engine!$P$4=0,"",IF((AB16+AL16)&gt;0,AB16+AL16,""))</f>
        <v/>
      </c>
      <c r="G16" s="18" t="str">
        <f>IF(_Engine!$P$5=0,"",IF((AC16+AM16)&gt;0,AC16+AM16,""))</f>
        <v/>
      </c>
      <c r="H16" s="18" t="str">
        <f>IF(_Engine!$P$6=0,"",IF((AD16+AN16)&gt;0,AD16+AN16,""))</f>
        <v/>
      </c>
      <c r="I16" s="18" t="str">
        <f>IF(_Engine!$P$7=0,"",IF((AE16+AO16)&gt;0,AE16+AO16,""))</f>
        <v/>
      </c>
      <c r="J16" s="18" t="str">
        <f>IF(_Engine!$P$8=0,"",IF((AF16+AP16)&gt;0,AF16+AP16,""))</f>
        <v/>
      </c>
      <c r="K16" s="18" t="str">
        <f>IF(_Engine!$P$9=0,"",IF((AG16+AQ16)&gt;0,AG16+AQ16,""))</f>
        <v/>
      </c>
      <c r="L16" s="18" t="str">
        <f>IF(_Engine!$P$10=0,"",IF((AH16+AR16)&gt;0,AH16+AR16,""))</f>
        <v/>
      </c>
      <c r="M16" s="18" t="str">
        <f>IF(_Engine!$P$11=0,"",IF((AI16+AS16)&gt;0,AI16+AS16,""))</f>
        <v/>
      </c>
      <c r="N16" s="18" t="str">
        <f>IF(_Engine!$P$12=0,"",IF((AJ16+AT16)&gt;0,AJ16+AT16,""))</f>
        <v/>
      </c>
      <c r="O16" s="27">
        <f t="shared" si="1"/>
        <v>0</v>
      </c>
      <c r="Q16" s="28">
        <f>IF(AND(_Engine!$P$3=1,AU15&gt;0),ROUND(AU15*_Engine!$N$3/12,2),0)</f>
        <v>0</v>
      </c>
      <c r="R16" s="28">
        <f>IF(AND(_Engine!$P$4=1,AV15&gt;0),ROUND(AV15*_Engine!$N$4/12,2),0)</f>
        <v>0</v>
      </c>
      <c r="S16" s="28">
        <f>IF(AND(_Engine!$P$5=1,AW15&gt;0),ROUND(AW15*_Engine!$N$5/12,2),0)</f>
        <v>0</v>
      </c>
      <c r="T16" s="28">
        <f>IF(AND(_Engine!$P$6=1,AX15&gt;0),ROUND(AX15*_Engine!$N$6/12,2),0)</f>
        <v>0</v>
      </c>
      <c r="U16" s="28">
        <f>IF(AND(_Engine!$P$7=1,AY15&gt;0),ROUND(AY15*_Engine!$N$7/12,2),0)</f>
        <v>0</v>
      </c>
      <c r="V16" s="28">
        <f>IF(AND(_Engine!$P$8=1,AZ15&gt;0),ROUND(AZ15*_Engine!$N$8/12,2),0)</f>
        <v>0</v>
      </c>
      <c r="W16" s="28">
        <f>IF(AND(_Engine!$P$9=1,BA15&gt;0),ROUND(BA15*_Engine!$N$9/12,2),0)</f>
        <v>0</v>
      </c>
      <c r="X16" s="28">
        <f>IF(AND(_Engine!$P$10=1,BB15&gt;0),ROUND(BB15*_Engine!$N$10/12,2),0)</f>
        <v>0</v>
      </c>
      <c r="Y16" s="28">
        <f>IF(AND(_Engine!$P$11=1,BC15&gt;0),ROUND(BC15*_Engine!$N$11/12,2),0)</f>
        <v>0</v>
      </c>
      <c r="Z16" s="28">
        <f>IF(AND(_Engine!$P$12=1,BD15&gt;0),ROUND(BD15*_Engine!$N$12/12,2),0)</f>
        <v>0</v>
      </c>
      <c r="AA16" s="28">
        <f>IF(AND(_Engine!$P$3=1,AU15&gt;0),ROUND(MIN(_Engine!$O$3,AU15+Q16),2),0)</f>
        <v>0</v>
      </c>
      <c r="AB16" s="28">
        <f>IF(AND(_Engine!$P$4=1,AV15&gt;0),ROUND(MIN(_Engine!$O$4,AV15+R16),2),0)</f>
        <v>0</v>
      </c>
      <c r="AC16" s="28">
        <f>IF(AND(_Engine!$P$5=1,AW15&gt;0),ROUND(MIN(_Engine!$O$5,AW15+S16),2),0)</f>
        <v>0</v>
      </c>
      <c r="AD16" s="28">
        <f>IF(AND(_Engine!$P$6=1,AX15&gt;0),ROUND(MIN(_Engine!$O$6,AX15+T16),2),0)</f>
        <v>0</v>
      </c>
      <c r="AE16" s="28">
        <f>IF(AND(_Engine!$P$7=1,AY15&gt;0),ROUND(MIN(_Engine!$O$7,AY15+U16),2),0)</f>
        <v>0</v>
      </c>
      <c r="AF16" s="28">
        <f>IF(AND(_Engine!$P$8=1,AZ15&gt;0),ROUND(MIN(_Engine!$O$8,AZ15+V16),2),0)</f>
        <v>0</v>
      </c>
      <c r="AG16" s="28">
        <f>IF(AND(_Engine!$P$9=1,BA15&gt;0),ROUND(MIN(_Engine!$O$9,BA15+W16),2),0)</f>
        <v>0</v>
      </c>
      <c r="AH16" s="28">
        <f>IF(AND(_Engine!$P$10=1,BB15&gt;0),ROUND(MIN(_Engine!$O$10,BB15+X16),2),0)</f>
        <v>0</v>
      </c>
      <c r="AI16" s="28">
        <f>IF(AND(_Engine!$P$11=1,BC15&gt;0),ROUND(MIN(_Engine!$O$11,BC15+Y16),2),0)</f>
        <v>0</v>
      </c>
      <c r="AJ16" s="28">
        <f>IF(AND(_Engine!$P$12=1,BD15&gt;0),ROUND(MIN(_Engine!$O$12,BD15+Z16),2),0)</f>
        <v>0</v>
      </c>
      <c r="AK16" s="28">
        <f>IF(AND(_Engine!$P$3=1,AU15&gt;0),ROUND(MAX(0,MIN(AU15+Q16-AA16,BE16-0)),2),0)</f>
        <v>0</v>
      </c>
      <c r="AL16" s="28">
        <f>IF(AND(_Engine!$P$4=1,AV15&gt;0),ROUND(MAX(0,MIN(AV15+R16-AB16,BE16-SUM(AK16:AK16))),2),0)</f>
        <v>0</v>
      </c>
      <c r="AM16" s="28">
        <f>IF(AND(_Engine!$P$5=1,AW15&gt;0),ROUND(MAX(0,MIN(AW15+S16-AC16,BE16-SUM(AK16:AL16))),2),0)</f>
        <v>0</v>
      </c>
      <c r="AN16" s="28">
        <f>IF(AND(_Engine!$P$6=1,AX15&gt;0),ROUND(MAX(0,MIN(AX15+T16-AD16,BE16-SUM(AK16:AM16))),2),0)</f>
        <v>0</v>
      </c>
      <c r="AO16" s="28">
        <f>IF(AND(_Engine!$P$7=1,AY15&gt;0),ROUND(MAX(0,MIN(AY15+U16-AE16,BE16-SUM(AK16:AN16))),2),0)</f>
        <v>0</v>
      </c>
      <c r="AP16" s="28">
        <f>IF(AND(_Engine!$P$8=1,AZ15&gt;0),ROUND(MAX(0,MIN(AZ15+V16-AF16,BE16-SUM(AK16:AO16))),2),0)</f>
        <v>0</v>
      </c>
      <c r="AQ16" s="28">
        <f>IF(AND(_Engine!$P$9=1,BA15&gt;0),ROUND(MAX(0,MIN(BA15+W16-AG16,BE16-SUM(AK16:AP16))),2),0)</f>
        <v>0</v>
      </c>
      <c r="AR16" s="28">
        <f>IF(AND(_Engine!$P$10=1,BB15&gt;0),ROUND(MAX(0,MIN(BB15+X16-AH16,BE16-SUM(AK16:AQ16))),2),0)</f>
        <v>0</v>
      </c>
      <c r="AS16" s="28">
        <f>IF(AND(_Engine!$P$11=1,BC15&gt;0),ROUND(MAX(0,MIN(BC15+Y16-AI16,BE16-SUM(AK16:AR16))),2),0)</f>
        <v>0</v>
      </c>
      <c r="AT16" s="28">
        <f>IF(AND(_Engine!$P$12=1,BD15&gt;0),ROUND(MAX(0,MIN(BD15+Z16-AJ16,BE16-SUM(AK16:AS16))),2),0)</f>
        <v>0</v>
      </c>
      <c r="AU16" s="28">
        <f>IF(_Engine!$P$3=1,MAX(0,ROUND(AU15+Q16-AA16-AK16,2)),0)</f>
        <v>0</v>
      </c>
      <c r="AV16" s="28">
        <f>IF(_Engine!$P$4=1,MAX(0,ROUND(AV15+R16-AB16-AL16,2)),0)</f>
        <v>0</v>
      </c>
      <c r="AW16" s="28">
        <f>IF(_Engine!$P$5=1,MAX(0,ROUND(AW15+S16-AC16-AM16,2)),0)</f>
        <v>0</v>
      </c>
      <c r="AX16" s="28">
        <f>IF(_Engine!$P$6=1,MAX(0,ROUND(AX15+T16-AD16-AN16,2)),0)</f>
        <v>0</v>
      </c>
      <c r="AY16" s="28">
        <f>IF(_Engine!$P$7=1,MAX(0,ROUND(AY15+U16-AE16-AO16,2)),0)</f>
        <v>0</v>
      </c>
      <c r="AZ16" s="28">
        <f>IF(_Engine!$P$8=1,MAX(0,ROUND(AZ15+V16-AF16-AP16,2)),0)</f>
        <v>0</v>
      </c>
      <c r="BA16" s="28">
        <f>IF(_Engine!$P$9=1,MAX(0,ROUND(BA15+W16-AG16-AQ16,2)),0)</f>
        <v>0</v>
      </c>
      <c r="BB16" s="28">
        <f>IF(_Engine!$P$10=1,MAX(0,ROUND(BB15+X16-AH16-AR16,2)),0)</f>
        <v>0</v>
      </c>
      <c r="BC16" s="28">
        <f>IF(_Engine!$P$11=1,MAX(0,ROUND(BC15+Y16-AI16-AS16,2)),0)</f>
        <v>0</v>
      </c>
      <c r="BD16" s="28">
        <f>IF(_Engine!$P$12=1,MAX(0,ROUND(BD15+Z16-AJ16-AT16,2)),0)</f>
        <v>0</v>
      </c>
      <c r="BE16" s="28">
        <f>ROUND(IFERROR('Debt Planner'!$C$8,0)+IFERROR(C16,0)+MAX(0,_Engine!$E$14-SUM(AA16:AJ16)),2)</f>
        <v>0</v>
      </c>
    </row>
    <row r="17" spans="1:57" x14ac:dyDescent="0.3">
      <c r="A17" s="24">
        <v>9</v>
      </c>
      <c r="B17" s="25">
        <f t="shared" ca="1" si="2"/>
        <v>46439</v>
      </c>
      <c r="C17" s="26">
        <v>0</v>
      </c>
      <c r="D17" s="27">
        <f t="shared" si="0"/>
        <v>0</v>
      </c>
      <c r="E17" s="18" t="str">
        <f>IF(_Engine!$P$3=0,"",IF((AA17+AK17)&gt;0,AA17+AK17,""))</f>
        <v/>
      </c>
      <c r="F17" s="18" t="str">
        <f>IF(_Engine!$P$4=0,"",IF((AB17+AL17)&gt;0,AB17+AL17,""))</f>
        <v/>
      </c>
      <c r="G17" s="18" t="str">
        <f>IF(_Engine!$P$5=0,"",IF((AC17+AM17)&gt;0,AC17+AM17,""))</f>
        <v/>
      </c>
      <c r="H17" s="18" t="str">
        <f>IF(_Engine!$P$6=0,"",IF((AD17+AN17)&gt;0,AD17+AN17,""))</f>
        <v/>
      </c>
      <c r="I17" s="18" t="str">
        <f>IF(_Engine!$P$7=0,"",IF((AE17+AO17)&gt;0,AE17+AO17,""))</f>
        <v/>
      </c>
      <c r="J17" s="18" t="str">
        <f>IF(_Engine!$P$8=0,"",IF((AF17+AP17)&gt;0,AF17+AP17,""))</f>
        <v/>
      </c>
      <c r="K17" s="18" t="str">
        <f>IF(_Engine!$P$9=0,"",IF((AG17+AQ17)&gt;0,AG17+AQ17,""))</f>
        <v/>
      </c>
      <c r="L17" s="18" t="str">
        <f>IF(_Engine!$P$10=0,"",IF((AH17+AR17)&gt;0,AH17+AR17,""))</f>
        <v/>
      </c>
      <c r="M17" s="18" t="str">
        <f>IF(_Engine!$P$11=0,"",IF((AI17+AS17)&gt;0,AI17+AS17,""))</f>
        <v/>
      </c>
      <c r="N17" s="18" t="str">
        <f>IF(_Engine!$P$12=0,"",IF((AJ17+AT17)&gt;0,AJ17+AT17,""))</f>
        <v/>
      </c>
      <c r="O17" s="27">
        <f t="shared" si="1"/>
        <v>0</v>
      </c>
      <c r="Q17" s="28">
        <f>IF(AND(_Engine!$P$3=1,AU16&gt;0),ROUND(AU16*_Engine!$N$3/12,2),0)</f>
        <v>0</v>
      </c>
      <c r="R17" s="28">
        <f>IF(AND(_Engine!$P$4=1,AV16&gt;0),ROUND(AV16*_Engine!$N$4/12,2),0)</f>
        <v>0</v>
      </c>
      <c r="S17" s="28">
        <f>IF(AND(_Engine!$P$5=1,AW16&gt;0),ROUND(AW16*_Engine!$N$5/12,2),0)</f>
        <v>0</v>
      </c>
      <c r="T17" s="28">
        <f>IF(AND(_Engine!$P$6=1,AX16&gt;0),ROUND(AX16*_Engine!$N$6/12,2),0)</f>
        <v>0</v>
      </c>
      <c r="U17" s="28">
        <f>IF(AND(_Engine!$P$7=1,AY16&gt;0),ROUND(AY16*_Engine!$N$7/12,2),0)</f>
        <v>0</v>
      </c>
      <c r="V17" s="28">
        <f>IF(AND(_Engine!$P$8=1,AZ16&gt;0),ROUND(AZ16*_Engine!$N$8/12,2),0)</f>
        <v>0</v>
      </c>
      <c r="W17" s="28">
        <f>IF(AND(_Engine!$P$9=1,BA16&gt;0),ROUND(BA16*_Engine!$N$9/12,2),0)</f>
        <v>0</v>
      </c>
      <c r="X17" s="28">
        <f>IF(AND(_Engine!$P$10=1,BB16&gt;0),ROUND(BB16*_Engine!$N$10/12,2),0)</f>
        <v>0</v>
      </c>
      <c r="Y17" s="28">
        <f>IF(AND(_Engine!$P$11=1,BC16&gt;0),ROUND(BC16*_Engine!$N$11/12,2),0)</f>
        <v>0</v>
      </c>
      <c r="Z17" s="28">
        <f>IF(AND(_Engine!$P$12=1,BD16&gt;0),ROUND(BD16*_Engine!$N$12/12,2),0)</f>
        <v>0</v>
      </c>
      <c r="AA17" s="28">
        <f>IF(AND(_Engine!$P$3=1,AU16&gt;0),ROUND(MIN(_Engine!$O$3,AU16+Q17),2),0)</f>
        <v>0</v>
      </c>
      <c r="AB17" s="28">
        <f>IF(AND(_Engine!$P$4=1,AV16&gt;0),ROUND(MIN(_Engine!$O$4,AV16+R17),2),0)</f>
        <v>0</v>
      </c>
      <c r="AC17" s="28">
        <f>IF(AND(_Engine!$P$5=1,AW16&gt;0),ROUND(MIN(_Engine!$O$5,AW16+S17),2),0)</f>
        <v>0</v>
      </c>
      <c r="AD17" s="28">
        <f>IF(AND(_Engine!$P$6=1,AX16&gt;0),ROUND(MIN(_Engine!$O$6,AX16+T17),2),0)</f>
        <v>0</v>
      </c>
      <c r="AE17" s="28">
        <f>IF(AND(_Engine!$P$7=1,AY16&gt;0),ROUND(MIN(_Engine!$O$7,AY16+U17),2),0)</f>
        <v>0</v>
      </c>
      <c r="AF17" s="28">
        <f>IF(AND(_Engine!$P$8=1,AZ16&gt;0),ROUND(MIN(_Engine!$O$8,AZ16+V17),2),0)</f>
        <v>0</v>
      </c>
      <c r="AG17" s="28">
        <f>IF(AND(_Engine!$P$9=1,BA16&gt;0),ROUND(MIN(_Engine!$O$9,BA16+W17),2),0)</f>
        <v>0</v>
      </c>
      <c r="AH17" s="28">
        <f>IF(AND(_Engine!$P$10=1,BB16&gt;0),ROUND(MIN(_Engine!$O$10,BB16+X17),2),0)</f>
        <v>0</v>
      </c>
      <c r="AI17" s="28">
        <f>IF(AND(_Engine!$P$11=1,BC16&gt;0),ROUND(MIN(_Engine!$O$11,BC16+Y17),2),0)</f>
        <v>0</v>
      </c>
      <c r="AJ17" s="28">
        <f>IF(AND(_Engine!$P$12=1,BD16&gt;0),ROUND(MIN(_Engine!$O$12,BD16+Z17),2),0)</f>
        <v>0</v>
      </c>
      <c r="AK17" s="28">
        <f>IF(AND(_Engine!$P$3=1,AU16&gt;0),ROUND(MAX(0,MIN(AU16+Q17-AA17,BE17-0)),2),0)</f>
        <v>0</v>
      </c>
      <c r="AL17" s="28">
        <f>IF(AND(_Engine!$P$4=1,AV16&gt;0),ROUND(MAX(0,MIN(AV16+R17-AB17,BE17-SUM(AK17:AK17))),2),0)</f>
        <v>0</v>
      </c>
      <c r="AM17" s="28">
        <f>IF(AND(_Engine!$P$5=1,AW16&gt;0),ROUND(MAX(0,MIN(AW16+S17-AC17,BE17-SUM(AK17:AL17))),2),0)</f>
        <v>0</v>
      </c>
      <c r="AN17" s="28">
        <f>IF(AND(_Engine!$P$6=1,AX16&gt;0),ROUND(MAX(0,MIN(AX16+T17-AD17,BE17-SUM(AK17:AM17))),2),0)</f>
        <v>0</v>
      </c>
      <c r="AO17" s="28">
        <f>IF(AND(_Engine!$P$7=1,AY16&gt;0),ROUND(MAX(0,MIN(AY16+U17-AE17,BE17-SUM(AK17:AN17))),2),0)</f>
        <v>0</v>
      </c>
      <c r="AP17" s="28">
        <f>IF(AND(_Engine!$P$8=1,AZ16&gt;0),ROUND(MAX(0,MIN(AZ16+V17-AF17,BE17-SUM(AK17:AO17))),2),0)</f>
        <v>0</v>
      </c>
      <c r="AQ17" s="28">
        <f>IF(AND(_Engine!$P$9=1,BA16&gt;0),ROUND(MAX(0,MIN(BA16+W17-AG17,BE17-SUM(AK17:AP17))),2),0)</f>
        <v>0</v>
      </c>
      <c r="AR17" s="28">
        <f>IF(AND(_Engine!$P$10=1,BB16&gt;0),ROUND(MAX(0,MIN(BB16+X17-AH17,BE17-SUM(AK17:AQ17))),2),0)</f>
        <v>0</v>
      </c>
      <c r="AS17" s="28">
        <f>IF(AND(_Engine!$P$11=1,BC16&gt;0),ROUND(MAX(0,MIN(BC16+Y17-AI17,BE17-SUM(AK17:AR17))),2),0)</f>
        <v>0</v>
      </c>
      <c r="AT17" s="28">
        <f>IF(AND(_Engine!$P$12=1,BD16&gt;0),ROUND(MAX(0,MIN(BD16+Z17-AJ17,BE17-SUM(AK17:AS17))),2),0)</f>
        <v>0</v>
      </c>
      <c r="AU17" s="28">
        <f>IF(_Engine!$P$3=1,MAX(0,ROUND(AU16+Q17-AA17-AK17,2)),0)</f>
        <v>0</v>
      </c>
      <c r="AV17" s="28">
        <f>IF(_Engine!$P$4=1,MAX(0,ROUND(AV16+R17-AB17-AL17,2)),0)</f>
        <v>0</v>
      </c>
      <c r="AW17" s="28">
        <f>IF(_Engine!$P$5=1,MAX(0,ROUND(AW16+S17-AC17-AM17,2)),0)</f>
        <v>0</v>
      </c>
      <c r="AX17" s="28">
        <f>IF(_Engine!$P$6=1,MAX(0,ROUND(AX16+T17-AD17-AN17,2)),0)</f>
        <v>0</v>
      </c>
      <c r="AY17" s="28">
        <f>IF(_Engine!$P$7=1,MAX(0,ROUND(AY16+U17-AE17-AO17,2)),0)</f>
        <v>0</v>
      </c>
      <c r="AZ17" s="28">
        <f>IF(_Engine!$P$8=1,MAX(0,ROUND(AZ16+V17-AF17-AP17,2)),0)</f>
        <v>0</v>
      </c>
      <c r="BA17" s="28">
        <f>IF(_Engine!$P$9=1,MAX(0,ROUND(BA16+W17-AG17-AQ17,2)),0)</f>
        <v>0</v>
      </c>
      <c r="BB17" s="28">
        <f>IF(_Engine!$P$10=1,MAX(0,ROUND(BB16+X17-AH17-AR17,2)),0)</f>
        <v>0</v>
      </c>
      <c r="BC17" s="28">
        <f>IF(_Engine!$P$11=1,MAX(0,ROUND(BC16+Y17-AI17-AS17,2)),0)</f>
        <v>0</v>
      </c>
      <c r="BD17" s="28">
        <f>IF(_Engine!$P$12=1,MAX(0,ROUND(BD16+Z17-AJ17-AT17,2)),0)</f>
        <v>0</v>
      </c>
      <c r="BE17" s="28">
        <f>ROUND(IFERROR('Debt Planner'!$C$8,0)+IFERROR(C17,0)+MAX(0,_Engine!$E$14-SUM(AA17:AJ17)),2)</f>
        <v>0</v>
      </c>
    </row>
    <row r="18" spans="1:57" x14ac:dyDescent="0.3">
      <c r="A18" s="24">
        <v>10</v>
      </c>
      <c r="B18" s="25">
        <f t="shared" ca="1" si="2"/>
        <v>46467</v>
      </c>
      <c r="C18" s="26">
        <v>0</v>
      </c>
      <c r="D18" s="27">
        <f t="shared" si="0"/>
        <v>0</v>
      </c>
      <c r="E18" s="18" t="str">
        <f>IF(_Engine!$P$3=0,"",IF((AA18+AK18)&gt;0,AA18+AK18,""))</f>
        <v/>
      </c>
      <c r="F18" s="18" t="str">
        <f>IF(_Engine!$P$4=0,"",IF((AB18+AL18)&gt;0,AB18+AL18,""))</f>
        <v/>
      </c>
      <c r="G18" s="18" t="str">
        <f>IF(_Engine!$P$5=0,"",IF((AC18+AM18)&gt;0,AC18+AM18,""))</f>
        <v/>
      </c>
      <c r="H18" s="18" t="str">
        <f>IF(_Engine!$P$6=0,"",IF((AD18+AN18)&gt;0,AD18+AN18,""))</f>
        <v/>
      </c>
      <c r="I18" s="18" t="str">
        <f>IF(_Engine!$P$7=0,"",IF((AE18+AO18)&gt;0,AE18+AO18,""))</f>
        <v/>
      </c>
      <c r="J18" s="18" t="str">
        <f>IF(_Engine!$P$8=0,"",IF((AF18+AP18)&gt;0,AF18+AP18,""))</f>
        <v/>
      </c>
      <c r="K18" s="18" t="str">
        <f>IF(_Engine!$P$9=0,"",IF((AG18+AQ18)&gt;0,AG18+AQ18,""))</f>
        <v/>
      </c>
      <c r="L18" s="18" t="str">
        <f>IF(_Engine!$P$10=0,"",IF((AH18+AR18)&gt;0,AH18+AR18,""))</f>
        <v/>
      </c>
      <c r="M18" s="18" t="str">
        <f>IF(_Engine!$P$11=0,"",IF((AI18+AS18)&gt;0,AI18+AS18,""))</f>
        <v/>
      </c>
      <c r="N18" s="18" t="str">
        <f>IF(_Engine!$P$12=0,"",IF((AJ18+AT18)&gt;0,AJ18+AT18,""))</f>
        <v/>
      </c>
      <c r="O18" s="27">
        <f t="shared" si="1"/>
        <v>0</v>
      </c>
      <c r="Q18" s="28">
        <f>IF(AND(_Engine!$P$3=1,AU17&gt;0),ROUND(AU17*_Engine!$N$3/12,2),0)</f>
        <v>0</v>
      </c>
      <c r="R18" s="28">
        <f>IF(AND(_Engine!$P$4=1,AV17&gt;0),ROUND(AV17*_Engine!$N$4/12,2),0)</f>
        <v>0</v>
      </c>
      <c r="S18" s="28">
        <f>IF(AND(_Engine!$P$5=1,AW17&gt;0),ROUND(AW17*_Engine!$N$5/12,2),0)</f>
        <v>0</v>
      </c>
      <c r="T18" s="28">
        <f>IF(AND(_Engine!$P$6=1,AX17&gt;0),ROUND(AX17*_Engine!$N$6/12,2),0)</f>
        <v>0</v>
      </c>
      <c r="U18" s="28">
        <f>IF(AND(_Engine!$P$7=1,AY17&gt;0),ROUND(AY17*_Engine!$N$7/12,2),0)</f>
        <v>0</v>
      </c>
      <c r="V18" s="28">
        <f>IF(AND(_Engine!$P$8=1,AZ17&gt;0),ROUND(AZ17*_Engine!$N$8/12,2),0)</f>
        <v>0</v>
      </c>
      <c r="W18" s="28">
        <f>IF(AND(_Engine!$P$9=1,BA17&gt;0),ROUND(BA17*_Engine!$N$9/12,2),0)</f>
        <v>0</v>
      </c>
      <c r="X18" s="28">
        <f>IF(AND(_Engine!$P$10=1,BB17&gt;0),ROUND(BB17*_Engine!$N$10/12,2),0)</f>
        <v>0</v>
      </c>
      <c r="Y18" s="28">
        <f>IF(AND(_Engine!$P$11=1,BC17&gt;0),ROUND(BC17*_Engine!$N$11/12,2),0)</f>
        <v>0</v>
      </c>
      <c r="Z18" s="28">
        <f>IF(AND(_Engine!$P$12=1,BD17&gt;0),ROUND(BD17*_Engine!$N$12/12,2),0)</f>
        <v>0</v>
      </c>
      <c r="AA18" s="28">
        <f>IF(AND(_Engine!$P$3=1,AU17&gt;0),ROUND(MIN(_Engine!$O$3,AU17+Q18),2),0)</f>
        <v>0</v>
      </c>
      <c r="AB18" s="28">
        <f>IF(AND(_Engine!$P$4=1,AV17&gt;0),ROUND(MIN(_Engine!$O$4,AV17+R18),2),0)</f>
        <v>0</v>
      </c>
      <c r="AC18" s="28">
        <f>IF(AND(_Engine!$P$5=1,AW17&gt;0),ROUND(MIN(_Engine!$O$5,AW17+S18),2),0)</f>
        <v>0</v>
      </c>
      <c r="AD18" s="28">
        <f>IF(AND(_Engine!$P$6=1,AX17&gt;0),ROUND(MIN(_Engine!$O$6,AX17+T18),2),0)</f>
        <v>0</v>
      </c>
      <c r="AE18" s="28">
        <f>IF(AND(_Engine!$P$7=1,AY17&gt;0),ROUND(MIN(_Engine!$O$7,AY17+U18),2),0)</f>
        <v>0</v>
      </c>
      <c r="AF18" s="28">
        <f>IF(AND(_Engine!$P$8=1,AZ17&gt;0),ROUND(MIN(_Engine!$O$8,AZ17+V18),2),0)</f>
        <v>0</v>
      </c>
      <c r="AG18" s="28">
        <f>IF(AND(_Engine!$P$9=1,BA17&gt;0),ROUND(MIN(_Engine!$O$9,BA17+W18),2),0)</f>
        <v>0</v>
      </c>
      <c r="AH18" s="28">
        <f>IF(AND(_Engine!$P$10=1,BB17&gt;0),ROUND(MIN(_Engine!$O$10,BB17+X18),2),0)</f>
        <v>0</v>
      </c>
      <c r="AI18" s="28">
        <f>IF(AND(_Engine!$P$11=1,BC17&gt;0),ROUND(MIN(_Engine!$O$11,BC17+Y18),2),0)</f>
        <v>0</v>
      </c>
      <c r="AJ18" s="28">
        <f>IF(AND(_Engine!$P$12=1,BD17&gt;0),ROUND(MIN(_Engine!$O$12,BD17+Z18),2),0)</f>
        <v>0</v>
      </c>
      <c r="AK18" s="28">
        <f>IF(AND(_Engine!$P$3=1,AU17&gt;0),ROUND(MAX(0,MIN(AU17+Q18-AA18,BE18-0)),2),0)</f>
        <v>0</v>
      </c>
      <c r="AL18" s="28">
        <f>IF(AND(_Engine!$P$4=1,AV17&gt;0),ROUND(MAX(0,MIN(AV17+R18-AB18,BE18-SUM(AK18:AK18))),2),0)</f>
        <v>0</v>
      </c>
      <c r="AM18" s="28">
        <f>IF(AND(_Engine!$P$5=1,AW17&gt;0),ROUND(MAX(0,MIN(AW17+S18-AC18,BE18-SUM(AK18:AL18))),2),0)</f>
        <v>0</v>
      </c>
      <c r="AN18" s="28">
        <f>IF(AND(_Engine!$P$6=1,AX17&gt;0),ROUND(MAX(0,MIN(AX17+T18-AD18,BE18-SUM(AK18:AM18))),2),0)</f>
        <v>0</v>
      </c>
      <c r="AO18" s="28">
        <f>IF(AND(_Engine!$P$7=1,AY17&gt;0),ROUND(MAX(0,MIN(AY17+U18-AE18,BE18-SUM(AK18:AN18))),2),0)</f>
        <v>0</v>
      </c>
      <c r="AP18" s="28">
        <f>IF(AND(_Engine!$P$8=1,AZ17&gt;0),ROUND(MAX(0,MIN(AZ17+V18-AF18,BE18-SUM(AK18:AO18))),2),0)</f>
        <v>0</v>
      </c>
      <c r="AQ18" s="28">
        <f>IF(AND(_Engine!$P$9=1,BA17&gt;0),ROUND(MAX(0,MIN(BA17+W18-AG18,BE18-SUM(AK18:AP18))),2),0)</f>
        <v>0</v>
      </c>
      <c r="AR18" s="28">
        <f>IF(AND(_Engine!$P$10=1,BB17&gt;0),ROUND(MAX(0,MIN(BB17+X18-AH18,BE18-SUM(AK18:AQ18))),2),0)</f>
        <v>0</v>
      </c>
      <c r="AS18" s="28">
        <f>IF(AND(_Engine!$P$11=1,BC17&gt;0),ROUND(MAX(0,MIN(BC17+Y18-AI18,BE18-SUM(AK18:AR18))),2),0)</f>
        <v>0</v>
      </c>
      <c r="AT18" s="28">
        <f>IF(AND(_Engine!$P$12=1,BD17&gt;0),ROUND(MAX(0,MIN(BD17+Z18-AJ18,BE18-SUM(AK18:AS18))),2),0)</f>
        <v>0</v>
      </c>
      <c r="AU18" s="28">
        <f>IF(_Engine!$P$3=1,MAX(0,ROUND(AU17+Q18-AA18-AK18,2)),0)</f>
        <v>0</v>
      </c>
      <c r="AV18" s="28">
        <f>IF(_Engine!$P$4=1,MAX(0,ROUND(AV17+R18-AB18-AL18,2)),0)</f>
        <v>0</v>
      </c>
      <c r="AW18" s="28">
        <f>IF(_Engine!$P$5=1,MAX(0,ROUND(AW17+S18-AC18-AM18,2)),0)</f>
        <v>0</v>
      </c>
      <c r="AX18" s="28">
        <f>IF(_Engine!$P$6=1,MAX(0,ROUND(AX17+T18-AD18-AN18,2)),0)</f>
        <v>0</v>
      </c>
      <c r="AY18" s="28">
        <f>IF(_Engine!$P$7=1,MAX(0,ROUND(AY17+U18-AE18-AO18,2)),0)</f>
        <v>0</v>
      </c>
      <c r="AZ18" s="28">
        <f>IF(_Engine!$P$8=1,MAX(0,ROUND(AZ17+V18-AF18-AP18,2)),0)</f>
        <v>0</v>
      </c>
      <c r="BA18" s="28">
        <f>IF(_Engine!$P$9=1,MAX(0,ROUND(BA17+W18-AG18-AQ18,2)),0)</f>
        <v>0</v>
      </c>
      <c r="BB18" s="28">
        <f>IF(_Engine!$P$10=1,MAX(0,ROUND(BB17+X18-AH18-AR18,2)),0)</f>
        <v>0</v>
      </c>
      <c r="BC18" s="28">
        <f>IF(_Engine!$P$11=1,MAX(0,ROUND(BC17+Y18-AI18-AS18,2)),0)</f>
        <v>0</v>
      </c>
      <c r="BD18" s="28">
        <f>IF(_Engine!$P$12=1,MAX(0,ROUND(BD17+Z18-AJ18-AT18,2)),0)</f>
        <v>0</v>
      </c>
      <c r="BE18" s="28">
        <f>ROUND(IFERROR('Debt Planner'!$C$8,0)+IFERROR(C18,0)+MAX(0,_Engine!$E$14-SUM(AA18:AJ18)),2)</f>
        <v>0</v>
      </c>
    </row>
    <row r="19" spans="1:57" x14ac:dyDescent="0.3">
      <c r="A19" s="24">
        <v>11</v>
      </c>
      <c r="B19" s="25">
        <f t="shared" ca="1" si="2"/>
        <v>46498</v>
      </c>
      <c r="C19" s="26">
        <v>0</v>
      </c>
      <c r="D19" s="27">
        <f t="shared" si="0"/>
        <v>0</v>
      </c>
      <c r="E19" s="18" t="str">
        <f>IF(_Engine!$P$3=0,"",IF((AA19+AK19)&gt;0,AA19+AK19,""))</f>
        <v/>
      </c>
      <c r="F19" s="18" t="str">
        <f>IF(_Engine!$P$4=0,"",IF((AB19+AL19)&gt;0,AB19+AL19,""))</f>
        <v/>
      </c>
      <c r="G19" s="18" t="str">
        <f>IF(_Engine!$P$5=0,"",IF((AC19+AM19)&gt;0,AC19+AM19,""))</f>
        <v/>
      </c>
      <c r="H19" s="18" t="str">
        <f>IF(_Engine!$P$6=0,"",IF((AD19+AN19)&gt;0,AD19+AN19,""))</f>
        <v/>
      </c>
      <c r="I19" s="18" t="str">
        <f>IF(_Engine!$P$7=0,"",IF((AE19+AO19)&gt;0,AE19+AO19,""))</f>
        <v/>
      </c>
      <c r="J19" s="18" t="str">
        <f>IF(_Engine!$P$8=0,"",IF((AF19+AP19)&gt;0,AF19+AP19,""))</f>
        <v/>
      </c>
      <c r="K19" s="18" t="str">
        <f>IF(_Engine!$P$9=0,"",IF((AG19+AQ19)&gt;0,AG19+AQ19,""))</f>
        <v/>
      </c>
      <c r="L19" s="18" t="str">
        <f>IF(_Engine!$P$10=0,"",IF((AH19+AR19)&gt;0,AH19+AR19,""))</f>
        <v/>
      </c>
      <c r="M19" s="18" t="str">
        <f>IF(_Engine!$P$11=0,"",IF((AI19+AS19)&gt;0,AI19+AS19,""))</f>
        <v/>
      </c>
      <c r="N19" s="18" t="str">
        <f>IF(_Engine!$P$12=0,"",IF((AJ19+AT19)&gt;0,AJ19+AT19,""))</f>
        <v/>
      </c>
      <c r="O19" s="27">
        <f t="shared" si="1"/>
        <v>0</v>
      </c>
      <c r="Q19" s="28">
        <f>IF(AND(_Engine!$P$3=1,AU18&gt;0),ROUND(AU18*_Engine!$N$3/12,2),0)</f>
        <v>0</v>
      </c>
      <c r="R19" s="28">
        <f>IF(AND(_Engine!$P$4=1,AV18&gt;0),ROUND(AV18*_Engine!$N$4/12,2),0)</f>
        <v>0</v>
      </c>
      <c r="S19" s="28">
        <f>IF(AND(_Engine!$P$5=1,AW18&gt;0),ROUND(AW18*_Engine!$N$5/12,2),0)</f>
        <v>0</v>
      </c>
      <c r="T19" s="28">
        <f>IF(AND(_Engine!$P$6=1,AX18&gt;0),ROUND(AX18*_Engine!$N$6/12,2),0)</f>
        <v>0</v>
      </c>
      <c r="U19" s="28">
        <f>IF(AND(_Engine!$P$7=1,AY18&gt;0),ROUND(AY18*_Engine!$N$7/12,2),0)</f>
        <v>0</v>
      </c>
      <c r="V19" s="28">
        <f>IF(AND(_Engine!$P$8=1,AZ18&gt;0),ROUND(AZ18*_Engine!$N$8/12,2),0)</f>
        <v>0</v>
      </c>
      <c r="W19" s="28">
        <f>IF(AND(_Engine!$P$9=1,BA18&gt;0),ROUND(BA18*_Engine!$N$9/12,2),0)</f>
        <v>0</v>
      </c>
      <c r="X19" s="28">
        <f>IF(AND(_Engine!$P$10=1,BB18&gt;0),ROUND(BB18*_Engine!$N$10/12,2),0)</f>
        <v>0</v>
      </c>
      <c r="Y19" s="28">
        <f>IF(AND(_Engine!$P$11=1,BC18&gt;0),ROUND(BC18*_Engine!$N$11/12,2),0)</f>
        <v>0</v>
      </c>
      <c r="Z19" s="28">
        <f>IF(AND(_Engine!$P$12=1,BD18&gt;0),ROUND(BD18*_Engine!$N$12/12,2),0)</f>
        <v>0</v>
      </c>
      <c r="AA19" s="28">
        <f>IF(AND(_Engine!$P$3=1,AU18&gt;0),ROUND(MIN(_Engine!$O$3,AU18+Q19),2),0)</f>
        <v>0</v>
      </c>
      <c r="AB19" s="28">
        <f>IF(AND(_Engine!$P$4=1,AV18&gt;0),ROUND(MIN(_Engine!$O$4,AV18+R19),2),0)</f>
        <v>0</v>
      </c>
      <c r="AC19" s="28">
        <f>IF(AND(_Engine!$P$5=1,AW18&gt;0),ROUND(MIN(_Engine!$O$5,AW18+S19),2),0)</f>
        <v>0</v>
      </c>
      <c r="AD19" s="28">
        <f>IF(AND(_Engine!$P$6=1,AX18&gt;0),ROUND(MIN(_Engine!$O$6,AX18+T19),2),0)</f>
        <v>0</v>
      </c>
      <c r="AE19" s="28">
        <f>IF(AND(_Engine!$P$7=1,AY18&gt;0),ROUND(MIN(_Engine!$O$7,AY18+U19),2),0)</f>
        <v>0</v>
      </c>
      <c r="AF19" s="28">
        <f>IF(AND(_Engine!$P$8=1,AZ18&gt;0),ROUND(MIN(_Engine!$O$8,AZ18+V19),2),0)</f>
        <v>0</v>
      </c>
      <c r="AG19" s="28">
        <f>IF(AND(_Engine!$P$9=1,BA18&gt;0),ROUND(MIN(_Engine!$O$9,BA18+W19),2),0)</f>
        <v>0</v>
      </c>
      <c r="AH19" s="28">
        <f>IF(AND(_Engine!$P$10=1,BB18&gt;0),ROUND(MIN(_Engine!$O$10,BB18+X19),2),0)</f>
        <v>0</v>
      </c>
      <c r="AI19" s="28">
        <f>IF(AND(_Engine!$P$11=1,BC18&gt;0),ROUND(MIN(_Engine!$O$11,BC18+Y19),2),0)</f>
        <v>0</v>
      </c>
      <c r="AJ19" s="28">
        <f>IF(AND(_Engine!$P$12=1,BD18&gt;0),ROUND(MIN(_Engine!$O$12,BD18+Z19),2),0)</f>
        <v>0</v>
      </c>
      <c r="AK19" s="28">
        <f>IF(AND(_Engine!$P$3=1,AU18&gt;0),ROUND(MAX(0,MIN(AU18+Q19-AA19,BE19-0)),2),0)</f>
        <v>0</v>
      </c>
      <c r="AL19" s="28">
        <f>IF(AND(_Engine!$P$4=1,AV18&gt;0),ROUND(MAX(0,MIN(AV18+R19-AB19,BE19-SUM(AK19:AK19))),2),0)</f>
        <v>0</v>
      </c>
      <c r="AM19" s="28">
        <f>IF(AND(_Engine!$P$5=1,AW18&gt;0),ROUND(MAX(0,MIN(AW18+S19-AC19,BE19-SUM(AK19:AL19))),2),0)</f>
        <v>0</v>
      </c>
      <c r="AN19" s="28">
        <f>IF(AND(_Engine!$P$6=1,AX18&gt;0),ROUND(MAX(0,MIN(AX18+T19-AD19,BE19-SUM(AK19:AM19))),2),0)</f>
        <v>0</v>
      </c>
      <c r="AO19" s="28">
        <f>IF(AND(_Engine!$P$7=1,AY18&gt;0),ROUND(MAX(0,MIN(AY18+U19-AE19,BE19-SUM(AK19:AN19))),2),0)</f>
        <v>0</v>
      </c>
      <c r="AP19" s="28">
        <f>IF(AND(_Engine!$P$8=1,AZ18&gt;0),ROUND(MAX(0,MIN(AZ18+V19-AF19,BE19-SUM(AK19:AO19))),2),0)</f>
        <v>0</v>
      </c>
      <c r="AQ19" s="28">
        <f>IF(AND(_Engine!$P$9=1,BA18&gt;0),ROUND(MAX(0,MIN(BA18+W19-AG19,BE19-SUM(AK19:AP19))),2),0)</f>
        <v>0</v>
      </c>
      <c r="AR19" s="28">
        <f>IF(AND(_Engine!$P$10=1,BB18&gt;0),ROUND(MAX(0,MIN(BB18+X19-AH19,BE19-SUM(AK19:AQ19))),2),0)</f>
        <v>0</v>
      </c>
      <c r="AS19" s="28">
        <f>IF(AND(_Engine!$P$11=1,BC18&gt;0),ROUND(MAX(0,MIN(BC18+Y19-AI19,BE19-SUM(AK19:AR19))),2),0)</f>
        <v>0</v>
      </c>
      <c r="AT19" s="28">
        <f>IF(AND(_Engine!$P$12=1,BD18&gt;0),ROUND(MAX(0,MIN(BD18+Z19-AJ19,BE19-SUM(AK19:AS19))),2),0)</f>
        <v>0</v>
      </c>
      <c r="AU19" s="28">
        <f>IF(_Engine!$P$3=1,MAX(0,ROUND(AU18+Q19-AA19-AK19,2)),0)</f>
        <v>0</v>
      </c>
      <c r="AV19" s="28">
        <f>IF(_Engine!$P$4=1,MAX(0,ROUND(AV18+R19-AB19-AL19,2)),0)</f>
        <v>0</v>
      </c>
      <c r="AW19" s="28">
        <f>IF(_Engine!$P$5=1,MAX(0,ROUND(AW18+S19-AC19-AM19,2)),0)</f>
        <v>0</v>
      </c>
      <c r="AX19" s="28">
        <f>IF(_Engine!$P$6=1,MAX(0,ROUND(AX18+T19-AD19-AN19,2)),0)</f>
        <v>0</v>
      </c>
      <c r="AY19" s="28">
        <f>IF(_Engine!$P$7=1,MAX(0,ROUND(AY18+U19-AE19-AO19,2)),0)</f>
        <v>0</v>
      </c>
      <c r="AZ19" s="28">
        <f>IF(_Engine!$P$8=1,MAX(0,ROUND(AZ18+V19-AF19-AP19,2)),0)</f>
        <v>0</v>
      </c>
      <c r="BA19" s="28">
        <f>IF(_Engine!$P$9=1,MAX(0,ROUND(BA18+W19-AG19-AQ19,2)),0)</f>
        <v>0</v>
      </c>
      <c r="BB19" s="28">
        <f>IF(_Engine!$P$10=1,MAX(0,ROUND(BB18+X19-AH19-AR19,2)),0)</f>
        <v>0</v>
      </c>
      <c r="BC19" s="28">
        <f>IF(_Engine!$P$11=1,MAX(0,ROUND(BC18+Y19-AI19-AS19,2)),0)</f>
        <v>0</v>
      </c>
      <c r="BD19" s="28">
        <f>IF(_Engine!$P$12=1,MAX(0,ROUND(BD18+Z19-AJ19-AT19,2)),0)</f>
        <v>0</v>
      </c>
      <c r="BE19" s="28">
        <f>ROUND(IFERROR('Debt Planner'!$C$8,0)+IFERROR(C19,0)+MAX(0,_Engine!$E$14-SUM(AA19:AJ19)),2)</f>
        <v>0</v>
      </c>
    </row>
    <row r="20" spans="1:57" x14ac:dyDescent="0.3">
      <c r="A20" s="24">
        <v>12</v>
      </c>
      <c r="B20" s="25">
        <f t="shared" ca="1" si="2"/>
        <v>46528</v>
      </c>
      <c r="C20" s="26">
        <v>0</v>
      </c>
      <c r="D20" s="27">
        <f t="shared" si="0"/>
        <v>0</v>
      </c>
      <c r="E20" s="18" t="str">
        <f>IF(_Engine!$P$3=0,"",IF((AA20+AK20)&gt;0,AA20+AK20,""))</f>
        <v/>
      </c>
      <c r="F20" s="18" t="str">
        <f>IF(_Engine!$P$4=0,"",IF((AB20+AL20)&gt;0,AB20+AL20,""))</f>
        <v/>
      </c>
      <c r="G20" s="18" t="str">
        <f>IF(_Engine!$P$5=0,"",IF((AC20+AM20)&gt;0,AC20+AM20,""))</f>
        <v/>
      </c>
      <c r="H20" s="18" t="str">
        <f>IF(_Engine!$P$6=0,"",IF((AD20+AN20)&gt;0,AD20+AN20,""))</f>
        <v/>
      </c>
      <c r="I20" s="18" t="str">
        <f>IF(_Engine!$P$7=0,"",IF((AE20+AO20)&gt;0,AE20+AO20,""))</f>
        <v/>
      </c>
      <c r="J20" s="18" t="str">
        <f>IF(_Engine!$P$8=0,"",IF((AF20+AP20)&gt;0,AF20+AP20,""))</f>
        <v/>
      </c>
      <c r="K20" s="18" t="str">
        <f>IF(_Engine!$P$9=0,"",IF((AG20+AQ20)&gt;0,AG20+AQ20,""))</f>
        <v/>
      </c>
      <c r="L20" s="18" t="str">
        <f>IF(_Engine!$P$10=0,"",IF((AH20+AR20)&gt;0,AH20+AR20,""))</f>
        <v/>
      </c>
      <c r="M20" s="18" t="str">
        <f>IF(_Engine!$P$11=0,"",IF((AI20+AS20)&gt;0,AI20+AS20,""))</f>
        <v/>
      </c>
      <c r="N20" s="18" t="str">
        <f>IF(_Engine!$P$12=0,"",IF((AJ20+AT20)&gt;0,AJ20+AT20,""))</f>
        <v/>
      </c>
      <c r="O20" s="27">
        <f t="shared" si="1"/>
        <v>0</v>
      </c>
      <c r="Q20" s="28">
        <f>IF(AND(_Engine!$P$3=1,AU19&gt;0),ROUND(AU19*_Engine!$N$3/12,2),0)</f>
        <v>0</v>
      </c>
      <c r="R20" s="28">
        <f>IF(AND(_Engine!$P$4=1,AV19&gt;0),ROUND(AV19*_Engine!$N$4/12,2),0)</f>
        <v>0</v>
      </c>
      <c r="S20" s="28">
        <f>IF(AND(_Engine!$P$5=1,AW19&gt;0),ROUND(AW19*_Engine!$N$5/12,2),0)</f>
        <v>0</v>
      </c>
      <c r="T20" s="28">
        <f>IF(AND(_Engine!$P$6=1,AX19&gt;0),ROUND(AX19*_Engine!$N$6/12,2),0)</f>
        <v>0</v>
      </c>
      <c r="U20" s="28">
        <f>IF(AND(_Engine!$P$7=1,AY19&gt;0),ROUND(AY19*_Engine!$N$7/12,2),0)</f>
        <v>0</v>
      </c>
      <c r="V20" s="28">
        <f>IF(AND(_Engine!$P$8=1,AZ19&gt;0),ROUND(AZ19*_Engine!$N$8/12,2),0)</f>
        <v>0</v>
      </c>
      <c r="W20" s="28">
        <f>IF(AND(_Engine!$P$9=1,BA19&gt;0),ROUND(BA19*_Engine!$N$9/12,2),0)</f>
        <v>0</v>
      </c>
      <c r="X20" s="28">
        <f>IF(AND(_Engine!$P$10=1,BB19&gt;0),ROUND(BB19*_Engine!$N$10/12,2),0)</f>
        <v>0</v>
      </c>
      <c r="Y20" s="28">
        <f>IF(AND(_Engine!$P$11=1,BC19&gt;0),ROUND(BC19*_Engine!$N$11/12,2),0)</f>
        <v>0</v>
      </c>
      <c r="Z20" s="28">
        <f>IF(AND(_Engine!$P$12=1,BD19&gt;0),ROUND(BD19*_Engine!$N$12/12,2),0)</f>
        <v>0</v>
      </c>
      <c r="AA20" s="28">
        <f>IF(AND(_Engine!$P$3=1,AU19&gt;0),ROUND(MIN(_Engine!$O$3,AU19+Q20),2),0)</f>
        <v>0</v>
      </c>
      <c r="AB20" s="28">
        <f>IF(AND(_Engine!$P$4=1,AV19&gt;0),ROUND(MIN(_Engine!$O$4,AV19+R20),2),0)</f>
        <v>0</v>
      </c>
      <c r="AC20" s="28">
        <f>IF(AND(_Engine!$P$5=1,AW19&gt;0),ROUND(MIN(_Engine!$O$5,AW19+S20),2),0)</f>
        <v>0</v>
      </c>
      <c r="AD20" s="28">
        <f>IF(AND(_Engine!$P$6=1,AX19&gt;0),ROUND(MIN(_Engine!$O$6,AX19+T20),2),0)</f>
        <v>0</v>
      </c>
      <c r="AE20" s="28">
        <f>IF(AND(_Engine!$P$7=1,AY19&gt;0),ROUND(MIN(_Engine!$O$7,AY19+U20),2),0)</f>
        <v>0</v>
      </c>
      <c r="AF20" s="28">
        <f>IF(AND(_Engine!$P$8=1,AZ19&gt;0),ROUND(MIN(_Engine!$O$8,AZ19+V20),2),0)</f>
        <v>0</v>
      </c>
      <c r="AG20" s="28">
        <f>IF(AND(_Engine!$P$9=1,BA19&gt;0),ROUND(MIN(_Engine!$O$9,BA19+W20),2),0)</f>
        <v>0</v>
      </c>
      <c r="AH20" s="28">
        <f>IF(AND(_Engine!$P$10=1,BB19&gt;0),ROUND(MIN(_Engine!$O$10,BB19+X20),2),0)</f>
        <v>0</v>
      </c>
      <c r="AI20" s="28">
        <f>IF(AND(_Engine!$P$11=1,BC19&gt;0),ROUND(MIN(_Engine!$O$11,BC19+Y20),2),0)</f>
        <v>0</v>
      </c>
      <c r="AJ20" s="28">
        <f>IF(AND(_Engine!$P$12=1,BD19&gt;0),ROUND(MIN(_Engine!$O$12,BD19+Z20),2),0)</f>
        <v>0</v>
      </c>
      <c r="AK20" s="28">
        <f>IF(AND(_Engine!$P$3=1,AU19&gt;0),ROUND(MAX(0,MIN(AU19+Q20-AA20,BE20-0)),2),0)</f>
        <v>0</v>
      </c>
      <c r="AL20" s="28">
        <f>IF(AND(_Engine!$P$4=1,AV19&gt;0),ROUND(MAX(0,MIN(AV19+R20-AB20,BE20-SUM(AK20:AK20))),2),0)</f>
        <v>0</v>
      </c>
      <c r="AM20" s="28">
        <f>IF(AND(_Engine!$P$5=1,AW19&gt;0),ROUND(MAX(0,MIN(AW19+S20-AC20,BE20-SUM(AK20:AL20))),2),0)</f>
        <v>0</v>
      </c>
      <c r="AN20" s="28">
        <f>IF(AND(_Engine!$P$6=1,AX19&gt;0),ROUND(MAX(0,MIN(AX19+T20-AD20,BE20-SUM(AK20:AM20))),2),0)</f>
        <v>0</v>
      </c>
      <c r="AO20" s="28">
        <f>IF(AND(_Engine!$P$7=1,AY19&gt;0),ROUND(MAX(0,MIN(AY19+U20-AE20,BE20-SUM(AK20:AN20))),2),0)</f>
        <v>0</v>
      </c>
      <c r="AP20" s="28">
        <f>IF(AND(_Engine!$P$8=1,AZ19&gt;0),ROUND(MAX(0,MIN(AZ19+V20-AF20,BE20-SUM(AK20:AO20))),2),0)</f>
        <v>0</v>
      </c>
      <c r="AQ20" s="28">
        <f>IF(AND(_Engine!$P$9=1,BA19&gt;0),ROUND(MAX(0,MIN(BA19+W20-AG20,BE20-SUM(AK20:AP20))),2),0)</f>
        <v>0</v>
      </c>
      <c r="AR20" s="28">
        <f>IF(AND(_Engine!$P$10=1,BB19&gt;0),ROUND(MAX(0,MIN(BB19+X20-AH20,BE20-SUM(AK20:AQ20))),2),0)</f>
        <v>0</v>
      </c>
      <c r="AS20" s="28">
        <f>IF(AND(_Engine!$P$11=1,BC19&gt;0),ROUND(MAX(0,MIN(BC19+Y20-AI20,BE20-SUM(AK20:AR20))),2),0)</f>
        <v>0</v>
      </c>
      <c r="AT20" s="28">
        <f>IF(AND(_Engine!$P$12=1,BD19&gt;0),ROUND(MAX(0,MIN(BD19+Z20-AJ20,BE20-SUM(AK20:AS20))),2),0)</f>
        <v>0</v>
      </c>
      <c r="AU20" s="28">
        <f>IF(_Engine!$P$3=1,MAX(0,ROUND(AU19+Q20-AA20-AK20,2)),0)</f>
        <v>0</v>
      </c>
      <c r="AV20" s="28">
        <f>IF(_Engine!$P$4=1,MAX(0,ROUND(AV19+R20-AB20-AL20,2)),0)</f>
        <v>0</v>
      </c>
      <c r="AW20" s="28">
        <f>IF(_Engine!$P$5=1,MAX(0,ROUND(AW19+S20-AC20-AM20,2)),0)</f>
        <v>0</v>
      </c>
      <c r="AX20" s="28">
        <f>IF(_Engine!$P$6=1,MAX(0,ROUND(AX19+T20-AD20-AN20,2)),0)</f>
        <v>0</v>
      </c>
      <c r="AY20" s="28">
        <f>IF(_Engine!$P$7=1,MAX(0,ROUND(AY19+U20-AE20-AO20,2)),0)</f>
        <v>0</v>
      </c>
      <c r="AZ20" s="28">
        <f>IF(_Engine!$P$8=1,MAX(0,ROUND(AZ19+V20-AF20-AP20,2)),0)</f>
        <v>0</v>
      </c>
      <c r="BA20" s="28">
        <f>IF(_Engine!$P$9=1,MAX(0,ROUND(BA19+W20-AG20-AQ20,2)),0)</f>
        <v>0</v>
      </c>
      <c r="BB20" s="28">
        <f>IF(_Engine!$P$10=1,MAX(0,ROUND(BB19+X20-AH20-AR20,2)),0)</f>
        <v>0</v>
      </c>
      <c r="BC20" s="28">
        <f>IF(_Engine!$P$11=1,MAX(0,ROUND(BC19+Y20-AI20-AS20,2)),0)</f>
        <v>0</v>
      </c>
      <c r="BD20" s="28">
        <f>IF(_Engine!$P$12=1,MAX(0,ROUND(BD19+Z20-AJ20-AT20,2)),0)</f>
        <v>0</v>
      </c>
      <c r="BE20" s="28">
        <f>ROUND(IFERROR('Debt Planner'!$C$8,0)+IFERROR(C20,0)+MAX(0,_Engine!$E$14-SUM(AA20:AJ20)),2)</f>
        <v>0</v>
      </c>
    </row>
    <row r="21" spans="1:57" x14ac:dyDescent="0.3">
      <c r="A21" s="24">
        <v>13</v>
      </c>
      <c r="B21" s="25">
        <f t="shared" ca="1" si="2"/>
        <v>46559</v>
      </c>
      <c r="C21" s="26">
        <v>0</v>
      </c>
      <c r="D21" s="27">
        <f t="shared" si="0"/>
        <v>0</v>
      </c>
      <c r="E21" s="18" t="str">
        <f>IF(_Engine!$P$3=0,"",IF((AA21+AK21)&gt;0,AA21+AK21,""))</f>
        <v/>
      </c>
      <c r="F21" s="18" t="str">
        <f>IF(_Engine!$P$4=0,"",IF((AB21+AL21)&gt;0,AB21+AL21,""))</f>
        <v/>
      </c>
      <c r="G21" s="18" t="str">
        <f>IF(_Engine!$P$5=0,"",IF((AC21+AM21)&gt;0,AC21+AM21,""))</f>
        <v/>
      </c>
      <c r="H21" s="18" t="str">
        <f>IF(_Engine!$P$6=0,"",IF((AD21+AN21)&gt;0,AD21+AN21,""))</f>
        <v/>
      </c>
      <c r="I21" s="18" t="str">
        <f>IF(_Engine!$P$7=0,"",IF((AE21+AO21)&gt;0,AE21+AO21,""))</f>
        <v/>
      </c>
      <c r="J21" s="18" t="str">
        <f>IF(_Engine!$P$8=0,"",IF((AF21+AP21)&gt;0,AF21+AP21,""))</f>
        <v/>
      </c>
      <c r="K21" s="18" t="str">
        <f>IF(_Engine!$P$9=0,"",IF((AG21+AQ21)&gt;0,AG21+AQ21,""))</f>
        <v/>
      </c>
      <c r="L21" s="18" t="str">
        <f>IF(_Engine!$P$10=0,"",IF((AH21+AR21)&gt;0,AH21+AR21,""))</f>
        <v/>
      </c>
      <c r="M21" s="18" t="str">
        <f>IF(_Engine!$P$11=0,"",IF((AI21+AS21)&gt;0,AI21+AS21,""))</f>
        <v/>
      </c>
      <c r="N21" s="18" t="str">
        <f>IF(_Engine!$P$12=0,"",IF((AJ21+AT21)&gt;0,AJ21+AT21,""))</f>
        <v/>
      </c>
      <c r="O21" s="27">
        <f t="shared" si="1"/>
        <v>0</v>
      </c>
      <c r="Q21" s="28">
        <f>IF(AND(_Engine!$P$3=1,AU20&gt;0),ROUND(AU20*_Engine!$N$3/12,2),0)</f>
        <v>0</v>
      </c>
      <c r="R21" s="28">
        <f>IF(AND(_Engine!$P$4=1,AV20&gt;0),ROUND(AV20*_Engine!$N$4/12,2),0)</f>
        <v>0</v>
      </c>
      <c r="S21" s="28">
        <f>IF(AND(_Engine!$P$5=1,AW20&gt;0),ROUND(AW20*_Engine!$N$5/12,2),0)</f>
        <v>0</v>
      </c>
      <c r="T21" s="28">
        <f>IF(AND(_Engine!$P$6=1,AX20&gt;0),ROUND(AX20*_Engine!$N$6/12,2),0)</f>
        <v>0</v>
      </c>
      <c r="U21" s="28">
        <f>IF(AND(_Engine!$P$7=1,AY20&gt;0),ROUND(AY20*_Engine!$N$7/12,2),0)</f>
        <v>0</v>
      </c>
      <c r="V21" s="28">
        <f>IF(AND(_Engine!$P$8=1,AZ20&gt;0),ROUND(AZ20*_Engine!$N$8/12,2),0)</f>
        <v>0</v>
      </c>
      <c r="W21" s="28">
        <f>IF(AND(_Engine!$P$9=1,BA20&gt;0),ROUND(BA20*_Engine!$N$9/12,2),0)</f>
        <v>0</v>
      </c>
      <c r="X21" s="28">
        <f>IF(AND(_Engine!$P$10=1,BB20&gt;0),ROUND(BB20*_Engine!$N$10/12,2),0)</f>
        <v>0</v>
      </c>
      <c r="Y21" s="28">
        <f>IF(AND(_Engine!$P$11=1,BC20&gt;0),ROUND(BC20*_Engine!$N$11/12,2),0)</f>
        <v>0</v>
      </c>
      <c r="Z21" s="28">
        <f>IF(AND(_Engine!$P$12=1,BD20&gt;0),ROUND(BD20*_Engine!$N$12/12,2),0)</f>
        <v>0</v>
      </c>
      <c r="AA21" s="28">
        <f>IF(AND(_Engine!$P$3=1,AU20&gt;0),ROUND(MIN(_Engine!$O$3,AU20+Q21),2),0)</f>
        <v>0</v>
      </c>
      <c r="AB21" s="28">
        <f>IF(AND(_Engine!$P$4=1,AV20&gt;0),ROUND(MIN(_Engine!$O$4,AV20+R21),2),0)</f>
        <v>0</v>
      </c>
      <c r="AC21" s="28">
        <f>IF(AND(_Engine!$P$5=1,AW20&gt;0),ROUND(MIN(_Engine!$O$5,AW20+S21),2),0)</f>
        <v>0</v>
      </c>
      <c r="AD21" s="28">
        <f>IF(AND(_Engine!$P$6=1,AX20&gt;0),ROUND(MIN(_Engine!$O$6,AX20+T21),2),0)</f>
        <v>0</v>
      </c>
      <c r="AE21" s="28">
        <f>IF(AND(_Engine!$P$7=1,AY20&gt;0),ROUND(MIN(_Engine!$O$7,AY20+U21),2),0)</f>
        <v>0</v>
      </c>
      <c r="AF21" s="28">
        <f>IF(AND(_Engine!$P$8=1,AZ20&gt;0),ROUND(MIN(_Engine!$O$8,AZ20+V21),2),0)</f>
        <v>0</v>
      </c>
      <c r="AG21" s="28">
        <f>IF(AND(_Engine!$P$9=1,BA20&gt;0),ROUND(MIN(_Engine!$O$9,BA20+W21),2),0)</f>
        <v>0</v>
      </c>
      <c r="AH21" s="28">
        <f>IF(AND(_Engine!$P$10=1,BB20&gt;0),ROUND(MIN(_Engine!$O$10,BB20+X21),2),0)</f>
        <v>0</v>
      </c>
      <c r="AI21" s="28">
        <f>IF(AND(_Engine!$P$11=1,BC20&gt;0),ROUND(MIN(_Engine!$O$11,BC20+Y21),2),0)</f>
        <v>0</v>
      </c>
      <c r="AJ21" s="28">
        <f>IF(AND(_Engine!$P$12=1,BD20&gt;0),ROUND(MIN(_Engine!$O$12,BD20+Z21),2),0)</f>
        <v>0</v>
      </c>
      <c r="AK21" s="28">
        <f>IF(AND(_Engine!$P$3=1,AU20&gt;0),ROUND(MAX(0,MIN(AU20+Q21-AA21,BE21-0)),2),0)</f>
        <v>0</v>
      </c>
      <c r="AL21" s="28">
        <f>IF(AND(_Engine!$P$4=1,AV20&gt;0),ROUND(MAX(0,MIN(AV20+R21-AB21,BE21-SUM(AK21:AK21))),2),0)</f>
        <v>0</v>
      </c>
      <c r="AM21" s="28">
        <f>IF(AND(_Engine!$P$5=1,AW20&gt;0),ROUND(MAX(0,MIN(AW20+S21-AC21,BE21-SUM(AK21:AL21))),2),0)</f>
        <v>0</v>
      </c>
      <c r="AN21" s="28">
        <f>IF(AND(_Engine!$P$6=1,AX20&gt;0),ROUND(MAX(0,MIN(AX20+T21-AD21,BE21-SUM(AK21:AM21))),2),0)</f>
        <v>0</v>
      </c>
      <c r="AO21" s="28">
        <f>IF(AND(_Engine!$P$7=1,AY20&gt;0),ROUND(MAX(0,MIN(AY20+U21-AE21,BE21-SUM(AK21:AN21))),2),0)</f>
        <v>0</v>
      </c>
      <c r="AP21" s="28">
        <f>IF(AND(_Engine!$P$8=1,AZ20&gt;0),ROUND(MAX(0,MIN(AZ20+V21-AF21,BE21-SUM(AK21:AO21))),2),0)</f>
        <v>0</v>
      </c>
      <c r="AQ21" s="28">
        <f>IF(AND(_Engine!$P$9=1,BA20&gt;0),ROUND(MAX(0,MIN(BA20+W21-AG21,BE21-SUM(AK21:AP21))),2),0)</f>
        <v>0</v>
      </c>
      <c r="AR21" s="28">
        <f>IF(AND(_Engine!$P$10=1,BB20&gt;0),ROUND(MAX(0,MIN(BB20+X21-AH21,BE21-SUM(AK21:AQ21))),2),0)</f>
        <v>0</v>
      </c>
      <c r="AS21" s="28">
        <f>IF(AND(_Engine!$P$11=1,BC20&gt;0),ROUND(MAX(0,MIN(BC20+Y21-AI21,BE21-SUM(AK21:AR21))),2),0)</f>
        <v>0</v>
      </c>
      <c r="AT21" s="28">
        <f>IF(AND(_Engine!$P$12=1,BD20&gt;0),ROUND(MAX(0,MIN(BD20+Z21-AJ21,BE21-SUM(AK21:AS21))),2),0)</f>
        <v>0</v>
      </c>
      <c r="AU21" s="28">
        <f>IF(_Engine!$P$3=1,MAX(0,ROUND(AU20+Q21-AA21-AK21,2)),0)</f>
        <v>0</v>
      </c>
      <c r="AV21" s="28">
        <f>IF(_Engine!$P$4=1,MAX(0,ROUND(AV20+R21-AB21-AL21,2)),0)</f>
        <v>0</v>
      </c>
      <c r="AW21" s="28">
        <f>IF(_Engine!$P$5=1,MAX(0,ROUND(AW20+S21-AC21-AM21,2)),0)</f>
        <v>0</v>
      </c>
      <c r="AX21" s="28">
        <f>IF(_Engine!$P$6=1,MAX(0,ROUND(AX20+T21-AD21-AN21,2)),0)</f>
        <v>0</v>
      </c>
      <c r="AY21" s="28">
        <f>IF(_Engine!$P$7=1,MAX(0,ROUND(AY20+U21-AE21-AO21,2)),0)</f>
        <v>0</v>
      </c>
      <c r="AZ21" s="28">
        <f>IF(_Engine!$P$8=1,MAX(0,ROUND(AZ20+V21-AF21-AP21,2)),0)</f>
        <v>0</v>
      </c>
      <c r="BA21" s="28">
        <f>IF(_Engine!$P$9=1,MAX(0,ROUND(BA20+W21-AG21-AQ21,2)),0)</f>
        <v>0</v>
      </c>
      <c r="BB21" s="28">
        <f>IF(_Engine!$P$10=1,MAX(0,ROUND(BB20+X21-AH21-AR21,2)),0)</f>
        <v>0</v>
      </c>
      <c r="BC21" s="28">
        <f>IF(_Engine!$P$11=1,MAX(0,ROUND(BC20+Y21-AI21-AS21,2)),0)</f>
        <v>0</v>
      </c>
      <c r="BD21" s="28">
        <f>IF(_Engine!$P$12=1,MAX(0,ROUND(BD20+Z21-AJ21-AT21,2)),0)</f>
        <v>0</v>
      </c>
      <c r="BE21" s="28">
        <f>ROUND(IFERROR('Debt Planner'!$C$8,0)+IFERROR(C21,0)+MAX(0,_Engine!$E$14-SUM(AA21:AJ21)),2)</f>
        <v>0</v>
      </c>
    </row>
    <row r="22" spans="1:57" x14ac:dyDescent="0.3">
      <c r="A22" s="24">
        <v>14</v>
      </c>
      <c r="B22" s="25">
        <f t="shared" ca="1" si="2"/>
        <v>46589</v>
      </c>
      <c r="C22" s="26">
        <v>0</v>
      </c>
      <c r="D22" s="27">
        <f t="shared" si="0"/>
        <v>0</v>
      </c>
      <c r="E22" s="18" t="str">
        <f>IF(_Engine!$P$3=0,"",IF((AA22+AK22)&gt;0,AA22+AK22,""))</f>
        <v/>
      </c>
      <c r="F22" s="18" t="str">
        <f>IF(_Engine!$P$4=0,"",IF((AB22+AL22)&gt;0,AB22+AL22,""))</f>
        <v/>
      </c>
      <c r="G22" s="18" t="str">
        <f>IF(_Engine!$P$5=0,"",IF((AC22+AM22)&gt;0,AC22+AM22,""))</f>
        <v/>
      </c>
      <c r="H22" s="18" t="str">
        <f>IF(_Engine!$P$6=0,"",IF((AD22+AN22)&gt;0,AD22+AN22,""))</f>
        <v/>
      </c>
      <c r="I22" s="18" t="str">
        <f>IF(_Engine!$P$7=0,"",IF((AE22+AO22)&gt;0,AE22+AO22,""))</f>
        <v/>
      </c>
      <c r="J22" s="18" t="str">
        <f>IF(_Engine!$P$8=0,"",IF((AF22+AP22)&gt;0,AF22+AP22,""))</f>
        <v/>
      </c>
      <c r="K22" s="18" t="str">
        <f>IF(_Engine!$P$9=0,"",IF((AG22+AQ22)&gt;0,AG22+AQ22,""))</f>
        <v/>
      </c>
      <c r="L22" s="18" t="str">
        <f>IF(_Engine!$P$10=0,"",IF((AH22+AR22)&gt;0,AH22+AR22,""))</f>
        <v/>
      </c>
      <c r="M22" s="18" t="str">
        <f>IF(_Engine!$P$11=0,"",IF((AI22+AS22)&gt;0,AI22+AS22,""))</f>
        <v/>
      </c>
      <c r="N22" s="18" t="str">
        <f>IF(_Engine!$P$12=0,"",IF((AJ22+AT22)&gt;0,AJ22+AT22,""))</f>
        <v/>
      </c>
      <c r="O22" s="27">
        <f t="shared" si="1"/>
        <v>0</v>
      </c>
      <c r="Q22" s="28">
        <f>IF(AND(_Engine!$P$3=1,AU21&gt;0),ROUND(AU21*_Engine!$N$3/12,2),0)</f>
        <v>0</v>
      </c>
      <c r="R22" s="28">
        <f>IF(AND(_Engine!$P$4=1,AV21&gt;0),ROUND(AV21*_Engine!$N$4/12,2),0)</f>
        <v>0</v>
      </c>
      <c r="S22" s="28">
        <f>IF(AND(_Engine!$P$5=1,AW21&gt;0),ROUND(AW21*_Engine!$N$5/12,2),0)</f>
        <v>0</v>
      </c>
      <c r="T22" s="28">
        <f>IF(AND(_Engine!$P$6=1,AX21&gt;0),ROUND(AX21*_Engine!$N$6/12,2),0)</f>
        <v>0</v>
      </c>
      <c r="U22" s="28">
        <f>IF(AND(_Engine!$P$7=1,AY21&gt;0),ROUND(AY21*_Engine!$N$7/12,2),0)</f>
        <v>0</v>
      </c>
      <c r="V22" s="28">
        <f>IF(AND(_Engine!$P$8=1,AZ21&gt;0),ROUND(AZ21*_Engine!$N$8/12,2),0)</f>
        <v>0</v>
      </c>
      <c r="W22" s="28">
        <f>IF(AND(_Engine!$P$9=1,BA21&gt;0),ROUND(BA21*_Engine!$N$9/12,2),0)</f>
        <v>0</v>
      </c>
      <c r="X22" s="28">
        <f>IF(AND(_Engine!$P$10=1,BB21&gt;0),ROUND(BB21*_Engine!$N$10/12,2),0)</f>
        <v>0</v>
      </c>
      <c r="Y22" s="28">
        <f>IF(AND(_Engine!$P$11=1,BC21&gt;0),ROUND(BC21*_Engine!$N$11/12,2),0)</f>
        <v>0</v>
      </c>
      <c r="Z22" s="28">
        <f>IF(AND(_Engine!$P$12=1,BD21&gt;0),ROUND(BD21*_Engine!$N$12/12,2),0)</f>
        <v>0</v>
      </c>
      <c r="AA22" s="28">
        <f>IF(AND(_Engine!$P$3=1,AU21&gt;0),ROUND(MIN(_Engine!$O$3,AU21+Q22),2),0)</f>
        <v>0</v>
      </c>
      <c r="AB22" s="28">
        <f>IF(AND(_Engine!$P$4=1,AV21&gt;0),ROUND(MIN(_Engine!$O$4,AV21+R22),2),0)</f>
        <v>0</v>
      </c>
      <c r="AC22" s="28">
        <f>IF(AND(_Engine!$P$5=1,AW21&gt;0),ROUND(MIN(_Engine!$O$5,AW21+S22),2),0)</f>
        <v>0</v>
      </c>
      <c r="AD22" s="28">
        <f>IF(AND(_Engine!$P$6=1,AX21&gt;0),ROUND(MIN(_Engine!$O$6,AX21+T22),2),0)</f>
        <v>0</v>
      </c>
      <c r="AE22" s="28">
        <f>IF(AND(_Engine!$P$7=1,AY21&gt;0),ROUND(MIN(_Engine!$O$7,AY21+U22),2),0)</f>
        <v>0</v>
      </c>
      <c r="AF22" s="28">
        <f>IF(AND(_Engine!$P$8=1,AZ21&gt;0),ROUND(MIN(_Engine!$O$8,AZ21+V22),2),0)</f>
        <v>0</v>
      </c>
      <c r="AG22" s="28">
        <f>IF(AND(_Engine!$P$9=1,BA21&gt;0),ROUND(MIN(_Engine!$O$9,BA21+W22),2),0)</f>
        <v>0</v>
      </c>
      <c r="AH22" s="28">
        <f>IF(AND(_Engine!$P$10=1,BB21&gt;0),ROUND(MIN(_Engine!$O$10,BB21+X22),2),0)</f>
        <v>0</v>
      </c>
      <c r="AI22" s="28">
        <f>IF(AND(_Engine!$P$11=1,BC21&gt;0),ROUND(MIN(_Engine!$O$11,BC21+Y22),2),0)</f>
        <v>0</v>
      </c>
      <c r="AJ22" s="28">
        <f>IF(AND(_Engine!$P$12=1,BD21&gt;0),ROUND(MIN(_Engine!$O$12,BD21+Z22),2),0)</f>
        <v>0</v>
      </c>
      <c r="AK22" s="28">
        <f>IF(AND(_Engine!$P$3=1,AU21&gt;0),ROUND(MAX(0,MIN(AU21+Q22-AA22,BE22-0)),2),0)</f>
        <v>0</v>
      </c>
      <c r="AL22" s="28">
        <f>IF(AND(_Engine!$P$4=1,AV21&gt;0),ROUND(MAX(0,MIN(AV21+R22-AB22,BE22-SUM(AK22:AK22))),2),0)</f>
        <v>0</v>
      </c>
      <c r="AM22" s="28">
        <f>IF(AND(_Engine!$P$5=1,AW21&gt;0),ROUND(MAX(0,MIN(AW21+S22-AC22,BE22-SUM(AK22:AL22))),2),0)</f>
        <v>0</v>
      </c>
      <c r="AN22" s="28">
        <f>IF(AND(_Engine!$P$6=1,AX21&gt;0),ROUND(MAX(0,MIN(AX21+T22-AD22,BE22-SUM(AK22:AM22))),2),0)</f>
        <v>0</v>
      </c>
      <c r="AO22" s="28">
        <f>IF(AND(_Engine!$P$7=1,AY21&gt;0),ROUND(MAX(0,MIN(AY21+U22-AE22,BE22-SUM(AK22:AN22))),2),0)</f>
        <v>0</v>
      </c>
      <c r="AP22" s="28">
        <f>IF(AND(_Engine!$P$8=1,AZ21&gt;0),ROUND(MAX(0,MIN(AZ21+V22-AF22,BE22-SUM(AK22:AO22))),2),0)</f>
        <v>0</v>
      </c>
      <c r="AQ22" s="28">
        <f>IF(AND(_Engine!$P$9=1,BA21&gt;0),ROUND(MAX(0,MIN(BA21+W22-AG22,BE22-SUM(AK22:AP22))),2),0)</f>
        <v>0</v>
      </c>
      <c r="AR22" s="28">
        <f>IF(AND(_Engine!$P$10=1,BB21&gt;0),ROUND(MAX(0,MIN(BB21+X22-AH22,BE22-SUM(AK22:AQ22))),2),0)</f>
        <v>0</v>
      </c>
      <c r="AS22" s="28">
        <f>IF(AND(_Engine!$P$11=1,BC21&gt;0),ROUND(MAX(0,MIN(BC21+Y22-AI22,BE22-SUM(AK22:AR22))),2),0)</f>
        <v>0</v>
      </c>
      <c r="AT22" s="28">
        <f>IF(AND(_Engine!$P$12=1,BD21&gt;0),ROUND(MAX(0,MIN(BD21+Z22-AJ22,BE22-SUM(AK22:AS22))),2),0)</f>
        <v>0</v>
      </c>
      <c r="AU22" s="28">
        <f>IF(_Engine!$P$3=1,MAX(0,ROUND(AU21+Q22-AA22-AK22,2)),0)</f>
        <v>0</v>
      </c>
      <c r="AV22" s="28">
        <f>IF(_Engine!$P$4=1,MAX(0,ROUND(AV21+R22-AB22-AL22,2)),0)</f>
        <v>0</v>
      </c>
      <c r="AW22" s="28">
        <f>IF(_Engine!$P$5=1,MAX(0,ROUND(AW21+S22-AC22-AM22,2)),0)</f>
        <v>0</v>
      </c>
      <c r="AX22" s="28">
        <f>IF(_Engine!$P$6=1,MAX(0,ROUND(AX21+T22-AD22-AN22,2)),0)</f>
        <v>0</v>
      </c>
      <c r="AY22" s="28">
        <f>IF(_Engine!$P$7=1,MAX(0,ROUND(AY21+U22-AE22-AO22,2)),0)</f>
        <v>0</v>
      </c>
      <c r="AZ22" s="28">
        <f>IF(_Engine!$P$8=1,MAX(0,ROUND(AZ21+V22-AF22-AP22,2)),0)</f>
        <v>0</v>
      </c>
      <c r="BA22" s="28">
        <f>IF(_Engine!$P$9=1,MAX(0,ROUND(BA21+W22-AG22-AQ22,2)),0)</f>
        <v>0</v>
      </c>
      <c r="BB22" s="28">
        <f>IF(_Engine!$P$10=1,MAX(0,ROUND(BB21+X22-AH22-AR22,2)),0)</f>
        <v>0</v>
      </c>
      <c r="BC22" s="28">
        <f>IF(_Engine!$P$11=1,MAX(0,ROUND(BC21+Y22-AI22-AS22,2)),0)</f>
        <v>0</v>
      </c>
      <c r="BD22" s="28">
        <f>IF(_Engine!$P$12=1,MAX(0,ROUND(BD21+Z22-AJ22-AT22,2)),0)</f>
        <v>0</v>
      </c>
      <c r="BE22" s="28">
        <f>ROUND(IFERROR('Debt Planner'!$C$8,0)+IFERROR(C22,0)+MAX(0,_Engine!$E$14-SUM(AA22:AJ22)),2)</f>
        <v>0</v>
      </c>
    </row>
    <row r="23" spans="1:57" x14ac:dyDescent="0.3">
      <c r="A23" s="24">
        <v>15</v>
      </c>
      <c r="B23" s="25">
        <f t="shared" ca="1" si="2"/>
        <v>46620</v>
      </c>
      <c r="C23" s="26">
        <v>0</v>
      </c>
      <c r="D23" s="27">
        <f t="shared" si="0"/>
        <v>0</v>
      </c>
      <c r="E23" s="18" t="str">
        <f>IF(_Engine!$P$3=0,"",IF((AA23+AK23)&gt;0,AA23+AK23,""))</f>
        <v/>
      </c>
      <c r="F23" s="18" t="str">
        <f>IF(_Engine!$P$4=0,"",IF((AB23+AL23)&gt;0,AB23+AL23,""))</f>
        <v/>
      </c>
      <c r="G23" s="18" t="str">
        <f>IF(_Engine!$P$5=0,"",IF((AC23+AM23)&gt;0,AC23+AM23,""))</f>
        <v/>
      </c>
      <c r="H23" s="18" t="str">
        <f>IF(_Engine!$P$6=0,"",IF((AD23+AN23)&gt;0,AD23+AN23,""))</f>
        <v/>
      </c>
      <c r="I23" s="18" t="str">
        <f>IF(_Engine!$P$7=0,"",IF((AE23+AO23)&gt;0,AE23+AO23,""))</f>
        <v/>
      </c>
      <c r="J23" s="18" t="str">
        <f>IF(_Engine!$P$8=0,"",IF((AF23+AP23)&gt;0,AF23+AP23,""))</f>
        <v/>
      </c>
      <c r="K23" s="18" t="str">
        <f>IF(_Engine!$P$9=0,"",IF((AG23+AQ23)&gt;0,AG23+AQ23,""))</f>
        <v/>
      </c>
      <c r="L23" s="18" t="str">
        <f>IF(_Engine!$P$10=0,"",IF((AH23+AR23)&gt;0,AH23+AR23,""))</f>
        <v/>
      </c>
      <c r="M23" s="18" t="str">
        <f>IF(_Engine!$P$11=0,"",IF((AI23+AS23)&gt;0,AI23+AS23,""))</f>
        <v/>
      </c>
      <c r="N23" s="18" t="str">
        <f>IF(_Engine!$P$12=0,"",IF((AJ23+AT23)&gt;0,AJ23+AT23,""))</f>
        <v/>
      </c>
      <c r="O23" s="27">
        <f t="shared" si="1"/>
        <v>0</v>
      </c>
      <c r="Q23" s="28">
        <f>IF(AND(_Engine!$P$3=1,AU22&gt;0),ROUND(AU22*_Engine!$N$3/12,2),0)</f>
        <v>0</v>
      </c>
      <c r="R23" s="28">
        <f>IF(AND(_Engine!$P$4=1,AV22&gt;0),ROUND(AV22*_Engine!$N$4/12,2),0)</f>
        <v>0</v>
      </c>
      <c r="S23" s="28">
        <f>IF(AND(_Engine!$P$5=1,AW22&gt;0),ROUND(AW22*_Engine!$N$5/12,2),0)</f>
        <v>0</v>
      </c>
      <c r="T23" s="28">
        <f>IF(AND(_Engine!$P$6=1,AX22&gt;0),ROUND(AX22*_Engine!$N$6/12,2),0)</f>
        <v>0</v>
      </c>
      <c r="U23" s="28">
        <f>IF(AND(_Engine!$P$7=1,AY22&gt;0),ROUND(AY22*_Engine!$N$7/12,2),0)</f>
        <v>0</v>
      </c>
      <c r="V23" s="28">
        <f>IF(AND(_Engine!$P$8=1,AZ22&gt;0),ROUND(AZ22*_Engine!$N$8/12,2),0)</f>
        <v>0</v>
      </c>
      <c r="W23" s="28">
        <f>IF(AND(_Engine!$P$9=1,BA22&gt;0),ROUND(BA22*_Engine!$N$9/12,2),0)</f>
        <v>0</v>
      </c>
      <c r="X23" s="28">
        <f>IF(AND(_Engine!$P$10=1,BB22&gt;0),ROUND(BB22*_Engine!$N$10/12,2),0)</f>
        <v>0</v>
      </c>
      <c r="Y23" s="28">
        <f>IF(AND(_Engine!$P$11=1,BC22&gt;0),ROUND(BC22*_Engine!$N$11/12,2),0)</f>
        <v>0</v>
      </c>
      <c r="Z23" s="28">
        <f>IF(AND(_Engine!$P$12=1,BD22&gt;0),ROUND(BD22*_Engine!$N$12/12,2),0)</f>
        <v>0</v>
      </c>
      <c r="AA23" s="28">
        <f>IF(AND(_Engine!$P$3=1,AU22&gt;0),ROUND(MIN(_Engine!$O$3,AU22+Q23),2),0)</f>
        <v>0</v>
      </c>
      <c r="AB23" s="28">
        <f>IF(AND(_Engine!$P$4=1,AV22&gt;0),ROUND(MIN(_Engine!$O$4,AV22+R23),2),0)</f>
        <v>0</v>
      </c>
      <c r="AC23" s="28">
        <f>IF(AND(_Engine!$P$5=1,AW22&gt;0),ROUND(MIN(_Engine!$O$5,AW22+S23),2),0)</f>
        <v>0</v>
      </c>
      <c r="AD23" s="28">
        <f>IF(AND(_Engine!$P$6=1,AX22&gt;0),ROUND(MIN(_Engine!$O$6,AX22+T23),2),0)</f>
        <v>0</v>
      </c>
      <c r="AE23" s="28">
        <f>IF(AND(_Engine!$P$7=1,AY22&gt;0),ROUND(MIN(_Engine!$O$7,AY22+U23),2),0)</f>
        <v>0</v>
      </c>
      <c r="AF23" s="28">
        <f>IF(AND(_Engine!$P$8=1,AZ22&gt;0),ROUND(MIN(_Engine!$O$8,AZ22+V23),2),0)</f>
        <v>0</v>
      </c>
      <c r="AG23" s="28">
        <f>IF(AND(_Engine!$P$9=1,BA22&gt;0),ROUND(MIN(_Engine!$O$9,BA22+W23),2),0)</f>
        <v>0</v>
      </c>
      <c r="AH23" s="28">
        <f>IF(AND(_Engine!$P$10=1,BB22&gt;0),ROUND(MIN(_Engine!$O$10,BB22+X23),2),0)</f>
        <v>0</v>
      </c>
      <c r="AI23" s="28">
        <f>IF(AND(_Engine!$P$11=1,BC22&gt;0),ROUND(MIN(_Engine!$O$11,BC22+Y23),2),0)</f>
        <v>0</v>
      </c>
      <c r="AJ23" s="28">
        <f>IF(AND(_Engine!$P$12=1,BD22&gt;0),ROUND(MIN(_Engine!$O$12,BD22+Z23),2),0)</f>
        <v>0</v>
      </c>
      <c r="AK23" s="28">
        <f>IF(AND(_Engine!$P$3=1,AU22&gt;0),ROUND(MAX(0,MIN(AU22+Q23-AA23,BE23-0)),2),0)</f>
        <v>0</v>
      </c>
      <c r="AL23" s="28">
        <f>IF(AND(_Engine!$P$4=1,AV22&gt;0),ROUND(MAX(0,MIN(AV22+R23-AB23,BE23-SUM(AK23:AK23))),2),0)</f>
        <v>0</v>
      </c>
      <c r="AM23" s="28">
        <f>IF(AND(_Engine!$P$5=1,AW22&gt;0),ROUND(MAX(0,MIN(AW22+S23-AC23,BE23-SUM(AK23:AL23))),2),0)</f>
        <v>0</v>
      </c>
      <c r="AN23" s="28">
        <f>IF(AND(_Engine!$P$6=1,AX22&gt;0),ROUND(MAX(0,MIN(AX22+T23-AD23,BE23-SUM(AK23:AM23))),2),0)</f>
        <v>0</v>
      </c>
      <c r="AO23" s="28">
        <f>IF(AND(_Engine!$P$7=1,AY22&gt;0),ROUND(MAX(0,MIN(AY22+U23-AE23,BE23-SUM(AK23:AN23))),2),0)</f>
        <v>0</v>
      </c>
      <c r="AP23" s="28">
        <f>IF(AND(_Engine!$P$8=1,AZ22&gt;0),ROUND(MAX(0,MIN(AZ22+V23-AF23,BE23-SUM(AK23:AO23))),2),0)</f>
        <v>0</v>
      </c>
      <c r="AQ23" s="28">
        <f>IF(AND(_Engine!$P$9=1,BA22&gt;0),ROUND(MAX(0,MIN(BA22+W23-AG23,BE23-SUM(AK23:AP23))),2),0)</f>
        <v>0</v>
      </c>
      <c r="AR23" s="28">
        <f>IF(AND(_Engine!$P$10=1,BB22&gt;0),ROUND(MAX(0,MIN(BB22+X23-AH23,BE23-SUM(AK23:AQ23))),2),0)</f>
        <v>0</v>
      </c>
      <c r="AS23" s="28">
        <f>IF(AND(_Engine!$P$11=1,BC22&gt;0),ROUND(MAX(0,MIN(BC22+Y23-AI23,BE23-SUM(AK23:AR23))),2),0)</f>
        <v>0</v>
      </c>
      <c r="AT23" s="28">
        <f>IF(AND(_Engine!$P$12=1,BD22&gt;0),ROUND(MAX(0,MIN(BD22+Z23-AJ23,BE23-SUM(AK23:AS23))),2),0)</f>
        <v>0</v>
      </c>
      <c r="AU23" s="28">
        <f>IF(_Engine!$P$3=1,MAX(0,ROUND(AU22+Q23-AA23-AK23,2)),0)</f>
        <v>0</v>
      </c>
      <c r="AV23" s="28">
        <f>IF(_Engine!$P$4=1,MAX(0,ROUND(AV22+R23-AB23-AL23,2)),0)</f>
        <v>0</v>
      </c>
      <c r="AW23" s="28">
        <f>IF(_Engine!$P$5=1,MAX(0,ROUND(AW22+S23-AC23-AM23,2)),0)</f>
        <v>0</v>
      </c>
      <c r="AX23" s="28">
        <f>IF(_Engine!$P$6=1,MAX(0,ROUND(AX22+T23-AD23-AN23,2)),0)</f>
        <v>0</v>
      </c>
      <c r="AY23" s="28">
        <f>IF(_Engine!$P$7=1,MAX(0,ROUND(AY22+U23-AE23-AO23,2)),0)</f>
        <v>0</v>
      </c>
      <c r="AZ23" s="28">
        <f>IF(_Engine!$P$8=1,MAX(0,ROUND(AZ22+V23-AF23-AP23,2)),0)</f>
        <v>0</v>
      </c>
      <c r="BA23" s="28">
        <f>IF(_Engine!$P$9=1,MAX(0,ROUND(BA22+W23-AG23-AQ23,2)),0)</f>
        <v>0</v>
      </c>
      <c r="BB23" s="28">
        <f>IF(_Engine!$P$10=1,MAX(0,ROUND(BB22+X23-AH23-AR23,2)),0)</f>
        <v>0</v>
      </c>
      <c r="BC23" s="28">
        <f>IF(_Engine!$P$11=1,MAX(0,ROUND(BC22+Y23-AI23-AS23,2)),0)</f>
        <v>0</v>
      </c>
      <c r="BD23" s="28">
        <f>IF(_Engine!$P$12=1,MAX(0,ROUND(BD22+Z23-AJ23-AT23,2)),0)</f>
        <v>0</v>
      </c>
      <c r="BE23" s="28">
        <f>ROUND(IFERROR('Debt Planner'!$C$8,0)+IFERROR(C23,0)+MAX(0,_Engine!$E$14-SUM(AA23:AJ23)),2)</f>
        <v>0</v>
      </c>
    </row>
    <row r="24" spans="1:57" x14ac:dyDescent="0.3">
      <c r="A24" s="24">
        <v>16</v>
      </c>
      <c r="B24" s="25">
        <f t="shared" ca="1" si="2"/>
        <v>46651</v>
      </c>
      <c r="C24" s="26">
        <v>0</v>
      </c>
      <c r="D24" s="27">
        <f t="shared" si="0"/>
        <v>0</v>
      </c>
      <c r="E24" s="18" t="str">
        <f>IF(_Engine!$P$3=0,"",IF((AA24+AK24)&gt;0,AA24+AK24,""))</f>
        <v/>
      </c>
      <c r="F24" s="18" t="str">
        <f>IF(_Engine!$P$4=0,"",IF((AB24+AL24)&gt;0,AB24+AL24,""))</f>
        <v/>
      </c>
      <c r="G24" s="18" t="str">
        <f>IF(_Engine!$P$5=0,"",IF((AC24+AM24)&gt;0,AC24+AM24,""))</f>
        <v/>
      </c>
      <c r="H24" s="18" t="str">
        <f>IF(_Engine!$P$6=0,"",IF((AD24+AN24)&gt;0,AD24+AN24,""))</f>
        <v/>
      </c>
      <c r="I24" s="18" t="str">
        <f>IF(_Engine!$P$7=0,"",IF((AE24+AO24)&gt;0,AE24+AO24,""))</f>
        <v/>
      </c>
      <c r="J24" s="18" t="str">
        <f>IF(_Engine!$P$8=0,"",IF((AF24+AP24)&gt;0,AF24+AP24,""))</f>
        <v/>
      </c>
      <c r="K24" s="18" t="str">
        <f>IF(_Engine!$P$9=0,"",IF((AG24+AQ24)&gt;0,AG24+AQ24,""))</f>
        <v/>
      </c>
      <c r="L24" s="18" t="str">
        <f>IF(_Engine!$P$10=0,"",IF((AH24+AR24)&gt;0,AH24+AR24,""))</f>
        <v/>
      </c>
      <c r="M24" s="18" t="str">
        <f>IF(_Engine!$P$11=0,"",IF((AI24+AS24)&gt;0,AI24+AS24,""))</f>
        <v/>
      </c>
      <c r="N24" s="18" t="str">
        <f>IF(_Engine!$P$12=0,"",IF((AJ24+AT24)&gt;0,AJ24+AT24,""))</f>
        <v/>
      </c>
      <c r="O24" s="27">
        <f t="shared" si="1"/>
        <v>0</v>
      </c>
      <c r="Q24" s="28">
        <f>IF(AND(_Engine!$P$3=1,AU23&gt;0),ROUND(AU23*_Engine!$N$3/12,2),0)</f>
        <v>0</v>
      </c>
      <c r="R24" s="28">
        <f>IF(AND(_Engine!$P$4=1,AV23&gt;0),ROUND(AV23*_Engine!$N$4/12,2),0)</f>
        <v>0</v>
      </c>
      <c r="S24" s="28">
        <f>IF(AND(_Engine!$P$5=1,AW23&gt;0),ROUND(AW23*_Engine!$N$5/12,2),0)</f>
        <v>0</v>
      </c>
      <c r="T24" s="28">
        <f>IF(AND(_Engine!$P$6=1,AX23&gt;0),ROUND(AX23*_Engine!$N$6/12,2),0)</f>
        <v>0</v>
      </c>
      <c r="U24" s="28">
        <f>IF(AND(_Engine!$P$7=1,AY23&gt;0),ROUND(AY23*_Engine!$N$7/12,2),0)</f>
        <v>0</v>
      </c>
      <c r="V24" s="28">
        <f>IF(AND(_Engine!$P$8=1,AZ23&gt;0),ROUND(AZ23*_Engine!$N$8/12,2),0)</f>
        <v>0</v>
      </c>
      <c r="W24" s="28">
        <f>IF(AND(_Engine!$P$9=1,BA23&gt;0),ROUND(BA23*_Engine!$N$9/12,2),0)</f>
        <v>0</v>
      </c>
      <c r="X24" s="28">
        <f>IF(AND(_Engine!$P$10=1,BB23&gt;0),ROUND(BB23*_Engine!$N$10/12,2),0)</f>
        <v>0</v>
      </c>
      <c r="Y24" s="28">
        <f>IF(AND(_Engine!$P$11=1,BC23&gt;0),ROUND(BC23*_Engine!$N$11/12,2),0)</f>
        <v>0</v>
      </c>
      <c r="Z24" s="28">
        <f>IF(AND(_Engine!$P$12=1,BD23&gt;0),ROUND(BD23*_Engine!$N$12/12,2),0)</f>
        <v>0</v>
      </c>
      <c r="AA24" s="28">
        <f>IF(AND(_Engine!$P$3=1,AU23&gt;0),ROUND(MIN(_Engine!$O$3,AU23+Q24),2),0)</f>
        <v>0</v>
      </c>
      <c r="AB24" s="28">
        <f>IF(AND(_Engine!$P$4=1,AV23&gt;0),ROUND(MIN(_Engine!$O$4,AV23+R24),2),0)</f>
        <v>0</v>
      </c>
      <c r="AC24" s="28">
        <f>IF(AND(_Engine!$P$5=1,AW23&gt;0),ROUND(MIN(_Engine!$O$5,AW23+S24),2),0)</f>
        <v>0</v>
      </c>
      <c r="AD24" s="28">
        <f>IF(AND(_Engine!$P$6=1,AX23&gt;0),ROUND(MIN(_Engine!$O$6,AX23+T24),2),0)</f>
        <v>0</v>
      </c>
      <c r="AE24" s="28">
        <f>IF(AND(_Engine!$P$7=1,AY23&gt;0),ROUND(MIN(_Engine!$O$7,AY23+U24),2),0)</f>
        <v>0</v>
      </c>
      <c r="AF24" s="28">
        <f>IF(AND(_Engine!$P$8=1,AZ23&gt;0),ROUND(MIN(_Engine!$O$8,AZ23+V24),2),0)</f>
        <v>0</v>
      </c>
      <c r="AG24" s="28">
        <f>IF(AND(_Engine!$P$9=1,BA23&gt;0),ROUND(MIN(_Engine!$O$9,BA23+W24),2),0)</f>
        <v>0</v>
      </c>
      <c r="AH24" s="28">
        <f>IF(AND(_Engine!$P$10=1,BB23&gt;0),ROUND(MIN(_Engine!$O$10,BB23+X24),2),0)</f>
        <v>0</v>
      </c>
      <c r="AI24" s="28">
        <f>IF(AND(_Engine!$P$11=1,BC23&gt;0),ROUND(MIN(_Engine!$O$11,BC23+Y24),2),0)</f>
        <v>0</v>
      </c>
      <c r="AJ24" s="28">
        <f>IF(AND(_Engine!$P$12=1,BD23&gt;0),ROUND(MIN(_Engine!$O$12,BD23+Z24),2),0)</f>
        <v>0</v>
      </c>
      <c r="AK24" s="28">
        <f>IF(AND(_Engine!$P$3=1,AU23&gt;0),ROUND(MAX(0,MIN(AU23+Q24-AA24,BE24-0)),2),0)</f>
        <v>0</v>
      </c>
      <c r="AL24" s="28">
        <f>IF(AND(_Engine!$P$4=1,AV23&gt;0),ROUND(MAX(0,MIN(AV23+R24-AB24,BE24-SUM(AK24:AK24))),2),0)</f>
        <v>0</v>
      </c>
      <c r="AM24" s="28">
        <f>IF(AND(_Engine!$P$5=1,AW23&gt;0),ROUND(MAX(0,MIN(AW23+S24-AC24,BE24-SUM(AK24:AL24))),2),0)</f>
        <v>0</v>
      </c>
      <c r="AN24" s="28">
        <f>IF(AND(_Engine!$P$6=1,AX23&gt;0),ROUND(MAX(0,MIN(AX23+T24-AD24,BE24-SUM(AK24:AM24))),2),0)</f>
        <v>0</v>
      </c>
      <c r="AO24" s="28">
        <f>IF(AND(_Engine!$P$7=1,AY23&gt;0),ROUND(MAX(0,MIN(AY23+U24-AE24,BE24-SUM(AK24:AN24))),2),0)</f>
        <v>0</v>
      </c>
      <c r="AP24" s="28">
        <f>IF(AND(_Engine!$P$8=1,AZ23&gt;0),ROUND(MAX(0,MIN(AZ23+V24-AF24,BE24-SUM(AK24:AO24))),2),0)</f>
        <v>0</v>
      </c>
      <c r="AQ24" s="28">
        <f>IF(AND(_Engine!$P$9=1,BA23&gt;0),ROUND(MAX(0,MIN(BA23+W24-AG24,BE24-SUM(AK24:AP24))),2),0)</f>
        <v>0</v>
      </c>
      <c r="AR24" s="28">
        <f>IF(AND(_Engine!$P$10=1,BB23&gt;0),ROUND(MAX(0,MIN(BB23+X24-AH24,BE24-SUM(AK24:AQ24))),2),0)</f>
        <v>0</v>
      </c>
      <c r="AS24" s="28">
        <f>IF(AND(_Engine!$P$11=1,BC23&gt;0),ROUND(MAX(0,MIN(BC23+Y24-AI24,BE24-SUM(AK24:AR24))),2),0)</f>
        <v>0</v>
      </c>
      <c r="AT24" s="28">
        <f>IF(AND(_Engine!$P$12=1,BD23&gt;0),ROUND(MAX(0,MIN(BD23+Z24-AJ24,BE24-SUM(AK24:AS24))),2),0)</f>
        <v>0</v>
      </c>
      <c r="AU24" s="28">
        <f>IF(_Engine!$P$3=1,MAX(0,ROUND(AU23+Q24-AA24-AK24,2)),0)</f>
        <v>0</v>
      </c>
      <c r="AV24" s="28">
        <f>IF(_Engine!$P$4=1,MAX(0,ROUND(AV23+R24-AB24-AL24,2)),0)</f>
        <v>0</v>
      </c>
      <c r="AW24" s="28">
        <f>IF(_Engine!$P$5=1,MAX(0,ROUND(AW23+S24-AC24-AM24,2)),0)</f>
        <v>0</v>
      </c>
      <c r="AX24" s="28">
        <f>IF(_Engine!$P$6=1,MAX(0,ROUND(AX23+T24-AD24-AN24,2)),0)</f>
        <v>0</v>
      </c>
      <c r="AY24" s="28">
        <f>IF(_Engine!$P$7=1,MAX(0,ROUND(AY23+U24-AE24-AO24,2)),0)</f>
        <v>0</v>
      </c>
      <c r="AZ24" s="28">
        <f>IF(_Engine!$P$8=1,MAX(0,ROUND(AZ23+V24-AF24-AP24,2)),0)</f>
        <v>0</v>
      </c>
      <c r="BA24" s="28">
        <f>IF(_Engine!$P$9=1,MAX(0,ROUND(BA23+W24-AG24-AQ24,2)),0)</f>
        <v>0</v>
      </c>
      <c r="BB24" s="28">
        <f>IF(_Engine!$P$10=1,MAX(0,ROUND(BB23+X24-AH24-AR24,2)),0)</f>
        <v>0</v>
      </c>
      <c r="BC24" s="28">
        <f>IF(_Engine!$P$11=1,MAX(0,ROUND(BC23+Y24-AI24-AS24,2)),0)</f>
        <v>0</v>
      </c>
      <c r="BD24" s="28">
        <f>IF(_Engine!$P$12=1,MAX(0,ROUND(BD23+Z24-AJ24-AT24,2)),0)</f>
        <v>0</v>
      </c>
      <c r="BE24" s="28">
        <f>ROUND(IFERROR('Debt Planner'!$C$8,0)+IFERROR(C24,0)+MAX(0,_Engine!$E$14-SUM(AA24:AJ24)),2)</f>
        <v>0</v>
      </c>
    </row>
    <row r="25" spans="1:57" x14ac:dyDescent="0.3">
      <c r="A25" s="24">
        <v>17</v>
      </c>
      <c r="B25" s="25">
        <f t="shared" ca="1" si="2"/>
        <v>46681</v>
      </c>
      <c r="C25" s="26">
        <v>0</v>
      </c>
      <c r="D25" s="27">
        <f t="shared" si="0"/>
        <v>0</v>
      </c>
      <c r="E25" s="18" t="str">
        <f>IF(_Engine!$P$3=0,"",IF((AA25+AK25)&gt;0,AA25+AK25,""))</f>
        <v/>
      </c>
      <c r="F25" s="18" t="str">
        <f>IF(_Engine!$P$4=0,"",IF((AB25+AL25)&gt;0,AB25+AL25,""))</f>
        <v/>
      </c>
      <c r="G25" s="18" t="str">
        <f>IF(_Engine!$P$5=0,"",IF((AC25+AM25)&gt;0,AC25+AM25,""))</f>
        <v/>
      </c>
      <c r="H25" s="18" t="str">
        <f>IF(_Engine!$P$6=0,"",IF((AD25+AN25)&gt;0,AD25+AN25,""))</f>
        <v/>
      </c>
      <c r="I25" s="18" t="str">
        <f>IF(_Engine!$P$7=0,"",IF((AE25+AO25)&gt;0,AE25+AO25,""))</f>
        <v/>
      </c>
      <c r="J25" s="18" t="str">
        <f>IF(_Engine!$P$8=0,"",IF((AF25+AP25)&gt;0,AF25+AP25,""))</f>
        <v/>
      </c>
      <c r="K25" s="18" t="str">
        <f>IF(_Engine!$P$9=0,"",IF((AG25+AQ25)&gt;0,AG25+AQ25,""))</f>
        <v/>
      </c>
      <c r="L25" s="18" t="str">
        <f>IF(_Engine!$P$10=0,"",IF((AH25+AR25)&gt;0,AH25+AR25,""))</f>
        <v/>
      </c>
      <c r="M25" s="18" t="str">
        <f>IF(_Engine!$P$11=0,"",IF((AI25+AS25)&gt;0,AI25+AS25,""))</f>
        <v/>
      </c>
      <c r="N25" s="18" t="str">
        <f>IF(_Engine!$P$12=0,"",IF((AJ25+AT25)&gt;0,AJ25+AT25,""))</f>
        <v/>
      </c>
      <c r="O25" s="27">
        <f t="shared" si="1"/>
        <v>0</v>
      </c>
      <c r="Q25" s="28">
        <f>IF(AND(_Engine!$P$3=1,AU24&gt;0),ROUND(AU24*_Engine!$N$3/12,2),0)</f>
        <v>0</v>
      </c>
      <c r="R25" s="28">
        <f>IF(AND(_Engine!$P$4=1,AV24&gt;0),ROUND(AV24*_Engine!$N$4/12,2),0)</f>
        <v>0</v>
      </c>
      <c r="S25" s="28">
        <f>IF(AND(_Engine!$P$5=1,AW24&gt;0),ROUND(AW24*_Engine!$N$5/12,2),0)</f>
        <v>0</v>
      </c>
      <c r="T25" s="28">
        <f>IF(AND(_Engine!$P$6=1,AX24&gt;0),ROUND(AX24*_Engine!$N$6/12,2),0)</f>
        <v>0</v>
      </c>
      <c r="U25" s="28">
        <f>IF(AND(_Engine!$P$7=1,AY24&gt;0),ROUND(AY24*_Engine!$N$7/12,2),0)</f>
        <v>0</v>
      </c>
      <c r="V25" s="28">
        <f>IF(AND(_Engine!$P$8=1,AZ24&gt;0),ROUND(AZ24*_Engine!$N$8/12,2),0)</f>
        <v>0</v>
      </c>
      <c r="W25" s="28">
        <f>IF(AND(_Engine!$P$9=1,BA24&gt;0),ROUND(BA24*_Engine!$N$9/12,2),0)</f>
        <v>0</v>
      </c>
      <c r="X25" s="28">
        <f>IF(AND(_Engine!$P$10=1,BB24&gt;0),ROUND(BB24*_Engine!$N$10/12,2),0)</f>
        <v>0</v>
      </c>
      <c r="Y25" s="28">
        <f>IF(AND(_Engine!$P$11=1,BC24&gt;0),ROUND(BC24*_Engine!$N$11/12,2),0)</f>
        <v>0</v>
      </c>
      <c r="Z25" s="28">
        <f>IF(AND(_Engine!$P$12=1,BD24&gt;0),ROUND(BD24*_Engine!$N$12/12,2),0)</f>
        <v>0</v>
      </c>
      <c r="AA25" s="28">
        <f>IF(AND(_Engine!$P$3=1,AU24&gt;0),ROUND(MIN(_Engine!$O$3,AU24+Q25),2),0)</f>
        <v>0</v>
      </c>
      <c r="AB25" s="28">
        <f>IF(AND(_Engine!$P$4=1,AV24&gt;0),ROUND(MIN(_Engine!$O$4,AV24+R25),2),0)</f>
        <v>0</v>
      </c>
      <c r="AC25" s="28">
        <f>IF(AND(_Engine!$P$5=1,AW24&gt;0),ROUND(MIN(_Engine!$O$5,AW24+S25),2),0)</f>
        <v>0</v>
      </c>
      <c r="AD25" s="28">
        <f>IF(AND(_Engine!$P$6=1,AX24&gt;0),ROUND(MIN(_Engine!$O$6,AX24+T25),2),0)</f>
        <v>0</v>
      </c>
      <c r="AE25" s="28">
        <f>IF(AND(_Engine!$P$7=1,AY24&gt;0),ROUND(MIN(_Engine!$O$7,AY24+U25),2),0)</f>
        <v>0</v>
      </c>
      <c r="AF25" s="28">
        <f>IF(AND(_Engine!$P$8=1,AZ24&gt;0),ROUND(MIN(_Engine!$O$8,AZ24+V25),2),0)</f>
        <v>0</v>
      </c>
      <c r="AG25" s="28">
        <f>IF(AND(_Engine!$P$9=1,BA24&gt;0),ROUND(MIN(_Engine!$O$9,BA24+W25),2),0)</f>
        <v>0</v>
      </c>
      <c r="AH25" s="28">
        <f>IF(AND(_Engine!$P$10=1,BB24&gt;0),ROUND(MIN(_Engine!$O$10,BB24+X25),2),0)</f>
        <v>0</v>
      </c>
      <c r="AI25" s="28">
        <f>IF(AND(_Engine!$P$11=1,BC24&gt;0),ROUND(MIN(_Engine!$O$11,BC24+Y25),2),0)</f>
        <v>0</v>
      </c>
      <c r="AJ25" s="28">
        <f>IF(AND(_Engine!$P$12=1,BD24&gt;0),ROUND(MIN(_Engine!$O$12,BD24+Z25),2),0)</f>
        <v>0</v>
      </c>
      <c r="AK25" s="28">
        <f>IF(AND(_Engine!$P$3=1,AU24&gt;0),ROUND(MAX(0,MIN(AU24+Q25-AA25,BE25-0)),2),0)</f>
        <v>0</v>
      </c>
      <c r="AL25" s="28">
        <f>IF(AND(_Engine!$P$4=1,AV24&gt;0),ROUND(MAX(0,MIN(AV24+R25-AB25,BE25-SUM(AK25:AK25))),2),0)</f>
        <v>0</v>
      </c>
      <c r="AM25" s="28">
        <f>IF(AND(_Engine!$P$5=1,AW24&gt;0),ROUND(MAX(0,MIN(AW24+S25-AC25,BE25-SUM(AK25:AL25))),2),0)</f>
        <v>0</v>
      </c>
      <c r="AN25" s="28">
        <f>IF(AND(_Engine!$P$6=1,AX24&gt;0),ROUND(MAX(0,MIN(AX24+T25-AD25,BE25-SUM(AK25:AM25))),2),0)</f>
        <v>0</v>
      </c>
      <c r="AO25" s="28">
        <f>IF(AND(_Engine!$P$7=1,AY24&gt;0),ROUND(MAX(0,MIN(AY24+U25-AE25,BE25-SUM(AK25:AN25))),2),0)</f>
        <v>0</v>
      </c>
      <c r="AP25" s="28">
        <f>IF(AND(_Engine!$P$8=1,AZ24&gt;0),ROUND(MAX(0,MIN(AZ24+V25-AF25,BE25-SUM(AK25:AO25))),2),0)</f>
        <v>0</v>
      </c>
      <c r="AQ25" s="28">
        <f>IF(AND(_Engine!$P$9=1,BA24&gt;0),ROUND(MAX(0,MIN(BA24+W25-AG25,BE25-SUM(AK25:AP25))),2),0)</f>
        <v>0</v>
      </c>
      <c r="AR25" s="28">
        <f>IF(AND(_Engine!$P$10=1,BB24&gt;0),ROUND(MAX(0,MIN(BB24+X25-AH25,BE25-SUM(AK25:AQ25))),2),0)</f>
        <v>0</v>
      </c>
      <c r="AS25" s="28">
        <f>IF(AND(_Engine!$P$11=1,BC24&gt;0),ROUND(MAX(0,MIN(BC24+Y25-AI25,BE25-SUM(AK25:AR25))),2),0)</f>
        <v>0</v>
      </c>
      <c r="AT25" s="28">
        <f>IF(AND(_Engine!$P$12=1,BD24&gt;0),ROUND(MAX(0,MIN(BD24+Z25-AJ25,BE25-SUM(AK25:AS25))),2),0)</f>
        <v>0</v>
      </c>
      <c r="AU25" s="28">
        <f>IF(_Engine!$P$3=1,MAX(0,ROUND(AU24+Q25-AA25-AK25,2)),0)</f>
        <v>0</v>
      </c>
      <c r="AV25" s="28">
        <f>IF(_Engine!$P$4=1,MAX(0,ROUND(AV24+R25-AB25-AL25,2)),0)</f>
        <v>0</v>
      </c>
      <c r="AW25" s="28">
        <f>IF(_Engine!$P$5=1,MAX(0,ROUND(AW24+S25-AC25-AM25,2)),0)</f>
        <v>0</v>
      </c>
      <c r="AX25" s="28">
        <f>IF(_Engine!$P$6=1,MAX(0,ROUND(AX24+T25-AD25-AN25,2)),0)</f>
        <v>0</v>
      </c>
      <c r="AY25" s="28">
        <f>IF(_Engine!$P$7=1,MAX(0,ROUND(AY24+U25-AE25-AO25,2)),0)</f>
        <v>0</v>
      </c>
      <c r="AZ25" s="28">
        <f>IF(_Engine!$P$8=1,MAX(0,ROUND(AZ24+V25-AF25-AP25,2)),0)</f>
        <v>0</v>
      </c>
      <c r="BA25" s="28">
        <f>IF(_Engine!$P$9=1,MAX(0,ROUND(BA24+W25-AG25-AQ25,2)),0)</f>
        <v>0</v>
      </c>
      <c r="BB25" s="28">
        <f>IF(_Engine!$P$10=1,MAX(0,ROUND(BB24+X25-AH25-AR25,2)),0)</f>
        <v>0</v>
      </c>
      <c r="BC25" s="28">
        <f>IF(_Engine!$P$11=1,MAX(0,ROUND(BC24+Y25-AI25-AS25,2)),0)</f>
        <v>0</v>
      </c>
      <c r="BD25" s="28">
        <f>IF(_Engine!$P$12=1,MAX(0,ROUND(BD24+Z25-AJ25-AT25,2)),0)</f>
        <v>0</v>
      </c>
      <c r="BE25" s="28">
        <f>ROUND(IFERROR('Debt Planner'!$C$8,0)+IFERROR(C25,0)+MAX(0,_Engine!$E$14-SUM(AA25:AJ25)),2)</f>
        <v>0</v>
      </c>
    </row>
    <row r="26" spans="1:57" x14ac:dyDescent="0.3">
      <c r="A26" s="24">
        <v>18</v>
      </c>
      <c r="B26" s="25">
        <f t="shared" ca="1" si="2"/>
        <v>46712</v>
      </c>
      <c r="C26" s="26">
        <v>0</v>
      </c>
      <c r="D26" s="27">
        <f t="shared" si="0"/>
        <v>0</v>
      </c>
      <c r="E26" s="18" t="str">
        <f>IF(_Engine!$P$3=0,"",IF((AA26+AK26)&gt;0,AA26+AK26,""))</f>
        <v/>
      </c>
      <c r="F26" s="18" t="str">
        <f>IF(_Engine!$P$4=0,"",IF((AB26+AL26)&gt;0,AB26+AL26,""))</f>
        <v/>
      </c>
      <c r="G26" s="18" t="str">
        <f>IF(_Engine!$P$5=0,"",IF((AC26+AM26)&gt;0,AC26+AM26,""))</f>
        <v/>
      </c>
      <c r="H26" s="18" t="str">
        <f>IF(_Engine!$P$6=0,"",IF((AD26+AN26)&gt;0,AD26+AN26,""))</f>
        <v/>
      </c>
      <c r="I26" s="18" t="str">
        <f>IF(_Engine!$P$7=0,"",IF((AE26+AO26)&gt;0,AE26+AO26,""))</f>
        <v/>
      </c>
      <c r="J26" s="18" t="str">
        <f>IF(_Engine!$P$8=0,"",IF((AF26+AP26)&gt;0,AF26+AP26,""))</f>
        <v/>
      </c>
      <c r="K26" s="18" t="str">
        <f>IF(_Engine!$P$9=0,"",IF((AG26+AQ26)&gt;0,AG26+AQ26,""))</f>
        <v/>
      </c>
      <c r="L26" s="18" t="str">
        <f>IF(_Engine!$P$10=0,"",IF((AH26+AR26)&gt;0,AH26+AR26,""))</f>
        <v/>
      </c>
      <c r="M26" s="18" t="str">
        <f>IF(_Engine!$P$11=0,"",IF((AI26+AS26)&gt;0,AI26+AS26,""))</f>
        <v/>
      </c>
      <c r="N26" s="18" t="str">
        <f>IF(_Engine!$P$12=0,"",IF((AJ26+AT26)&gt;0,AJ26+AT26,""))</f>
        <v/>
      </c>
      <c r="O26" s="27">
        <f t="shared" si="1"/>
        <v>0</v>
      </c>
      <c r="Q26" s="28">
        <f>IF(AND(_Engine!$P$3=1,AU25&gt;0),ROUND(AU25*_Engine!$N$3/12,2),0)</f>
        <v>0</v>
      </c>
      <c r="R26" s="28">
        <f>IF(AND(_Engine!$P$4=1,AV25&gt;0),ROUND(AV25*_Engine!$N$4/12,2),0)</f>
        <v>0</v>
      </c>
      <c r="S26" s="28">
        <f>IF(AND(_Engine!$P$5=1,AW25&gt;0),ROUND(AW25*_Engine!$N$5/12,2),0)</f>
        <v>0</v>
      </c>
      <c r="T26" s="28">
        <f>IF(AND(_Engine!$P$6=1,AX25&gt;0),ROUND(AX25*_Engine!$N$6/12,2),0)</f>
        <v>0</v>
      </c>
      <c r="U26" s="28">
        <f>IF(AND(_Engine!$P$7=1,AY25&gt;0),ROUND(AY25*_Engine!$N$7/12,2),0)</f>
        <v>0</v>
      </c>
      <c r="V26" s="28">
        <f>IF(AND(_Engine!$P$8=1,AZ25&gt;0),ROUND(AZ25*_Engine!$N$8/12,2),0)</f>
        <v>0</v>
      </c>
      <c r="W26" s="28">
        <f>IF(AND(_Engine!$P$9=1,BA25&gt;0),ROUND(BA25*_Engine!$N$9/12,2),0)</f>
        <v>0</v>
      </c>
      <c r="X26" s="28">
        <f>IF(AND(_Engine!$P$10=1,BB25&gt;0),ROUND(BB25*_Engine!$N$10/12,2),0)</f>
        <v>0</v>
      </c>
      <c r="Y26" s="28">
        <f>IF(AND(_Engine!$P$11=1,BC25&gt;0),ROUND(BC25*_Engine!$N$11/12,2),0)</f>
        <v>0</v>
      </c>
      <c r="Z26" s="28">
        <f>IF(AND(_Engine!$P$12=1,BD25&gt;0),ROUND(BD25*_Engine!$N$12/12,2),0)</f>
        <v>0</v>
      </c>
      <c r="AA26" s="28">
        <f>IF(AND(_Engine!$P$3=1,AU25&gt;0),ROUND(MIN(_Engine!$O$3,AU25+Q26),2),0)</f>
        <v>0</v>
      </c>
      <c r="AB26" s="28">
        <f>IF(AND(_Engine!$P$4=1,AV25&gt;0),ROUND(MIN(_Engine!$O$4,AV25+R26),2),0)</f>
        <v>0</v>
      </c>
      <c r="AC26" s="28">
        <f>IF(AND(_Engine!$P$5=1,AW25&gt;0),ROUND(MIN(_Engine!$O$5,AW25+S26),2),0)</f>
        <v>0</v>
      </c>
      <c r="AD26" s="28">
        <f>IF(AND(_Engine!$P$6=1,AX25&gt;0),ROUND(MIN(_Engine!$O$6,AX25+T26),2),0)</f>
        <v>0</v>
      </c>
      <c r="AE26" s="28">
        <f>IF(AND(_Engine!$P$7=1,AY25&gt;0),ROUND(MIN(_Engine!$O$7,AY25+U26),2),0)</f>
        <v>0</v>
      </c>
      <c r="AF26" s="28">
        <f>IF(AND(_Engine!$P$8=1,AZ25&gt;0),ROUND(MIN(_Engine!$O$8,AZ25+V26),2),0)</f>
        <v>0</v>
      </c>
      <c r="AG26" s="28">
        <f>IF(AND(_Engine!$P$9=1,BA25&gt;0),ROUND(MIN(_Engine!$O$9,BA25+W26),2),0)</f>
        <v>0</v>
      </c>
      <c r="AH26" s="28">
        <f>IF(AND(_Engine!$P$10=1,BB25&gt;0),ROUND(MIN(_Engine!$O$10,BB25+X26),2),0)</f>
        <v>0</v>
      </c>
      <c r="AI26" s="28">
        <f>IF(AND(_Engine!$P$11=1,BC25&gt;0),ROUND(MIN(_Engine!$O$11,BC25+Y26),2),0)</f>
        <v>0</v>
      </c>
      <c r="AJ26" s="28">
        <f>IF(AND(_Engine!$P$12=1,BD25&gt;0),ROUND(MIN(_Engine!$O$12,BD25+Z26),2),0)</f>
        <v>0</v>
      </c>
      <c r="AK26" s="28">
        <f>IF(AND(_Engine!$P$3=1,AU25&gt;0),ROUND(MAX(0,MIN(AU25+Q26-AA26,BE26-0)),2),0)</f>
        <v>0</v>
      </c>
      <c r="AL26" s="28">
        <f>IF(AND(_Engine!$P$4=1,AV25&gt;0),ROUND(MAX(0,MIN(AV25+R26-AB26,BE26-SUM(AK26:AK26))),2),0)</f>
        <v>0</v>
      </c>
      <c r="AM26" s="28">
        <f>IF(AND(_Engine!$P$5=1,AW25&gt;0),ROUND(MAX(0,MIN(AW25+S26-AC26,BE26-SUM(AK26:AL26))),2),0)</f>
        <v>0</v>
      </c>
      <c r="AN26" s="28">
        <f>IF(AND(_Engine!$P$6=1,AX25&gt;0),ROUND(MAX(0,MIN(AX25+T26-AD26,BE26-SUM(AK26:AM26))),2),0)</f>
        <v>0</v>
      </c>
      <c r="AO26" s="28">
        <f>IF(AND(_Engine!$P$7=1,AY25&gt;0),ROUND(MAX(0,MIN(AY25+U26-AE26,BE26-SUM(AK26:AN26))),2),0)</f>
        <v>0</v>
      </c>
      <c r="AP26" s="28">
        <f>IF(AND(_Engine!$P$8=1,AZ25&gt;0),ROUND(MAX(0,MIN(AZ25+V26-AF26,BE26-SUM(AK26:AO26))),2),0)</f>
        <v>0</v>
      </c>
      <c r="AQ26" s="28">
        <f>IF(AND(_Engine!$P$9=1,BA25&gt;0),ROUND(MAX(0,MIN(BA25+W26-AG26,BE26-SUM(AK26:AP26))),2),0)</f>
        <v>0</v>
      </c>
      <c r="AR26" s="28">
        <f>IF(AND(_Engine!$P$10=1,BB25&gt;0),ROUND(MAX(0,MIN(BB25+X26-AH26,BE26-SUM(AK26:AQ26))),2),0)</f>
        <v>0</v>
      </c>
      <c r="AS26" s="28">
        <f>IF(AND(_Engine!$P$11=1,BC25&gt;0),ROUND(MAX(0,MIN(BC25+Y26-AI26,BE26-SUM(AK26:AR26))),2),0)</f>
        <v>0</v>
      </c>
      <c r="AT26" s="28">
        <f>IF(AND(_Engine!$P$12=1,BD25&gt;0),ROUND(MAX(0,MIN(BD25+Z26-AJ26,BE26-SUM(AK26:AS26))),2),0)</f>
        <v>0</v>
      </c>
      <c r="AU26" s="28">
        <f>IF(_Engine!$P$3=1,MAX(0,ROUND(AU25+Q26-AA26-AK26,2)),0)</f>
        <v>0</v>
      </c>
      <c r="AV26" s="28">
        <f>IF(_Engine!$P$4=1,MAX(0,ROUND(AV25+R26-AB26-AL26,2)),0)</f>
        <v>0</v>
      </c>
      <c r="AW26" s="28">
        <f>IF(_Engine!$P$5=1,MAX(0,ROUND(AW25+S26-AC26-AM26,2)),0)</f>
        <v>0</v>
      </c>
      <c r="AX26" s="28">
        <f>IF(_Engine!$P$6=1,MAX(0,ROUND(AX25+T26-AD26-AN26,2)),0)</f>
        <v>0</v>
      </c>
      <c r="AY26" s="28">
        <f>IF(_Engine!$P$7=1,MAX(0,ROUND(AY25+U26-AE26-AO26,2)),0)</f>
        <v>0</v>
      </c>
      <c r="AZ26" s="28">
        <f>IF(_Engine!$P$8=1,MAX(0,ROUND(AZ25+V26-AF26-AP26,2)),0)</f>
        <v>0</v>
      </c>
      <c r="BA26" s="28">
        <f>IF(_Engine!$P$9=1,MAX(0,ROUND(BA25+W26-AG26-AQ26,2)),0)</f>
        <v>0</v>
      </c>
      <c r="BB26" s="28">
        <f>IF(_Engine!$P$10=1,MAX(0,ROUND(BB25+X26-AH26-AR26,2)),0)</f>
        <v>0</v>
      </c>
      <c r="BC26" s="28">
        <f>IF(_Engine!$P$11=1,MAX(0,ROUND(BC25+Y26-AI26-AS26,2)),0)</f>
        <v>0</v>
      </c>
      <c r="BD26" s="28">
        <f>IF(_Engine!$P$12=1,MAX(0,ROUND(BD25+Z26-AJ26-AT26,2)),0)</f>
        <v>0</v>
      </c>
      <c r="BE26" s="28">
        <f>ROUND(IFERROR('Debt Planner'!$C$8,0)+IFERROR(C26,0)+MAX(0,_Engine!$E$14-SUM(AA26:AJ26)),2)</f>
        <v>0</v>
      </c>
    </row>
    <row r="27" spans="1:57" x14ac:dyDescent="0.3">
      <c r="A27" s="24">
        <v>19</v>
      </c>
      <c r="B27" s="25">
        <f t="shared" ca="1" si="2"/>
        <v>46742</v>
      </c>
      <c r="C27" s="26">
        <v>0</v>
      </c>
      <c r="D27" s="27">
        <f t="shared" si="0"/>
        <v>0</v>
      </c>
      <c r="E27" s="18" t="str">
        <f>IF(_Engine!$P$3=0,"",IF((AA27+AK27)&gt;0,AA27+AK27,""))</f>
        <v/>
      </c>
      <c r="F27" s="18" t="str">
        <f>IF(_Engine!$P$4=0,"",IF((AB27+AL27)&gt;0,AB27+AL27,""))</f>
        <v/>
      </c>
      <c r="G27" s="18" t="str">
        <f>IF(_Engine!$P$5=0,"",IF((AC27+AM27)&gt;0,AC27+AM27,""))</f>
        <v/>
      </c>
      <c r="H27" s="18" t="str">
        <f>IF(_Engine!$P$6=0,"",IF((AD27+AN27)&gt;0,AD27+AN27,""))</f>
        <v/>
      </c>
      <c r="I27" s="18" t="str">
        <f>IF(_Engine!$P$7=0,"",IF((AE27+AO27)&gt;0,AE27+AO27,""))</f>
        <v/>
      </c>
      <c r="J27" s="18" t="str">
        <f>IF(_Engine!$P$8=0,"",IF((AF27+AP27)&gt;0,AF27+AP27,""))</f>
        <v/>
      </c>
      <c r="K27" s="18" t="str">
        <f>IF(_Engine!$P$9=0,"",IF((AG27+AQ27)&gt;0,AG27+AQ27,""))</f>
        <v/>
      </c>
      <c r="L27" s="18" t="str">
        <f>IF(_Engine!$P$10=0,"",IF((AH27+AR27)&gt;0,AH27+AR27,""))</f>
        <v/>
      </c>
      <c r="M27" s="18" t="str">
        <f>IF(_Engine!$P$11=0,"",IF((AI27+AS27)&gt;0,AI27+AS27,""))</f>
        <v/>
      </c>
      <c r="N27" s="18" t="str">
        <f>IF(_Engine!$P$12=0,"",IF((AJ27+AT27)&gt;0,AJ27+AT27,""))</f>
        <v/>
      </c>
      <c r="O27" s="27">
        <f t="shared" si="1"/>
        <v>0</v>
      </c>
      <c r="Q27" s="28">
        <f>IF(AND(_Engine!$P$3=1,AU26&gt;0),ROUND(AU26*_Engine!$N$3/12,2),0)</f>
        <v>0</v>
      </c>
      <c r="R27" s="28">
        <f>IF(AND(_Engine!$P$4=1,AV26&gt;0),ROUND(AV26*_Engine!$N$4/12,2),0)</f>
        <v>0</v>
      </c>
      <c r="S27" s="28">
        <f>IF(AND(_Engine!$P$5=1,AW26&gt;0),ROUND(AW26*_Engine!$N$5/12,2),0)</f>
        <v>0</v>
      </c>
      <c r="T27" s="28">
        <f>IF(AND(_Engine!$P$6=1,AX26&gt;0),ROUND(AX26*_Engine!$N$6/12,2),0)</f>
        <v>0</v>
      </c>
      <c r="U27" s="28">
        <f>IF(AND(_Engine!$P$7=1,AY26&gt;0),ROUND(AY26*_Engine!$N$7/12,2),0)</f>
        <v>0</v>
      </c>
      <c r="V27" s="28">
        <f>IF(AND(_Engine!$P$8=1,AZ26&gt;0),ROUND(AZ26*_Engine!$N$8/12,2),0)</f>
        <v>0</v>
      </c>
      <c r="W27" s="28">
        <f>IF(AND(_Engine!$P$9=1,BA26&gt;0),ROUND(BA26*_Engine!$N$9/12,2),0)</f>
        <v>0</v>
      </c>
      <c r="X27" s="28">
        <f>IF(AND(_Engine!$P$10=1,BB26&gt;0),ROUND(BB26*_Engine!$N$10/12,2),0)</f>
        <v>0</v>
      </c>
      <c r="Y27" s="28">
        <f>IF(AND(_Engine!$P$11=1,BC26&gt;0),ROUND(BC26*_Engine!$N$11/12,2),0)</f>
        <v>0</v>
      </c>
      <c r="Z27" s="28">
        <f>IF(AND(_Engine!$P$12=1,BD26&gt;0),ROUND(BD26*_Engine!$N$12/12,2),0)</f>
        <v>0</v>
      </c>
      <c r="AA27" s="28">
        <f>IF(AND(_Engine!$P$3=1,AU26&gt;0),ROUND(MIN(_Engine!$O$3,AU26+Q27),2),0)</f>
        <v>0</v>
      </c>
      <c r="AB27" s="28">
        <f>IF(AND(_Engine!$P$4=1,AV26&gt;0),ROUND(MIN(_Engine!$O$4,AV26+R27),2),0)</f>
        <v>0</v>
      </c>
      <c r="AC27" s="28">
        <f>IF(AND(_Engine!$P$5=1,AW26&gt;0),ROUND(MIN(_Engine!$O$5,AW26+S27),2),0)</f>
        <v>0</v>
      </c>
      <c r="AD27" s="28">
        <f>IF(AND(_Engine!$P$6=1,AX26&gt;0),ROUND(MIN(_Engine!$O$6,AX26+T27),2),0)</f>
        <v>0</v>
      </c>
      <c r="AE27" s="28">
        <f>IF(AND(_Engine!$P$7=1,AY26&gt;0),ROUND(MIN(_Engine!$O$7,AY26+U27),2),0)</f>
        <v>0</v>
      </c>
      <c r="AF27" s="28">
        <f>IF(AND(_Engine!$P$8=1,AZ26&gt;0),ROUND(MIN(_Engine!$O$8,AZ26+V27),2),0)</f>
        <v>0</v>
      </c>
      <c r="AG27" s="28">
        <f>IF(AND(_Engine!$P$9=1,BA26&gt;0),ROUND(MIN(_Engine!$O$9,BA26+W27),2),0)</f>
        <v>0</v>
      </c>
      <c r="AH27" s="28">
        <f>IF(AND(_Engine!$P$10=1,BB26&gt;0),ROUND(MIN(_Engine!$O$10,BB26+X27),2),0)</f>
        <v>0</v>
      </c>
      <c r="AI27" s="28">
        <f>IF(AND(_Engine!$P$11=1,BC26&gt;0),ROUND(MIN(_Engine!$O$11,BC26+Y27),2),0)</f>
        <v>0</v>
      </c>
      <c r="AJ27" s="28">
        <f>IF(AND(_Engine!$P$12=1,BD26&gt;0),ROUND(MIN(_Engine!$O$12,BD26+Z27),2),0)</f>
        <v>0</v>
      </c>
      <c r="AK27" s="28">
        <f>IF(AND(_Engine!$P$3=1,AU26&gt;0),ROUND(MAX(0,MIN(AU26+Q27-AA27,BE27-0)),2),0)</f>
        <v>0</v>
      </c>
      <c r="AL27" s="28">
        <f>IF(AND(_Engine!$P$4=1,AV26&gt;0),ROUND(MAX(0,MIN(AV26+R27-AB27,BE27-SUM(AK27:AK27))),2),0)</f>
        <v>0</v>
      </c>
      <c r="AM27" s="28">
        <f>IF(AND(_Engine!$P$5=1,AW26&gt;0),ROUND(MAX(0,MIN(AW26+S27-AC27,BE27-SUM(AK27:AL27))),2),0)</f>
        <v>0</v>
      </c>
      <c r="AN27" s="28">
        <f>IF(AND(_Engine!$P$6=1,AX26&gt;0),ROUND(MAX(0,MIN(AX26+T27-AD27,BE27-SUM(AK27:AM27))),2),0)</f>
        <v>0</v>
      </c>
      <c r="AO27" s="28">
        <f>IF(AND(_Engine!$P$7=1,AY26&gt;0),ROUND(MAX(0,MIN(AY26+U27-AE27,BE27-SUM(AK27:AN27))),2),0)</f>
        <v>0</v>
      </c>
      <c r="AP27" s="28">
        <f>IF(AND(_Engine!$P$8=1,AZ26&gt;0),ROUND(MAX(0,MIN(AZ26+V27-AF27,BE27-SUM(AK27:AO27))),2),0)</f>
        <v>0</v>
      </c>
      <c r="AQ27" s="28">
        <f>IF(AND(_Engine!$P$9=1,BA26&gt;0),ROUND(MAX(0,MIN(BA26+W27-AG27,BE27-SUM(AK27:AP27))),2),0)</f>
        <v>0</v>
      </c>
      <c r="AR27" s="28">
        <f>IF(AND(_Engine!$P$10=1,BB26&gt;0),ROUND(MAX(0,MIN(BB26+X27-AH27,BE27-SUM(AK27:AQ27))),2),0)</f>
        <v>0</v>
      </c>
      <c r="AS27" s="28">
        <f>IF(AND(_Engine!$P$11=1,BC26&gt;0),ROUND(MAX(0,MIN(BC26+Y27-AI27,BE27-SUM(AK27:AR27))),2),0)</f>
        <v>0</v>
      </c>
      <c r="AT27" s="28">
        <f>IF(AND(_Engine!$P$12=1,BD26&gt;0),ROUND(MAX(0,MIN(BD26+Z27-AJ27,BE27-SUM(AK27:AS27))),2),0)</f>
        <v>0</v>
      </c>
      <c r="AU27" s="28">
        <f>IF(_Engine!$P$3=1,MAX(0,ROUND(AU26+Q27-AA27-AK27,2)),0)</f>
        <v>0</v>
      </c>
      <c r="AV27" s="28">
        <f>IF(_Engine!$P$4=1,MAX(0,ROUND(AV26+R27-AB27-AL27,2)),0)</f>
        <v>0</v>
      </c>
      <c r="AW27" s="28">
        <f>IF(_Engine!$P$5=1,MAX(0,ROUND(AW26+S27-AC27-AM27,2)),0)</f>
        <v>0</v>
      </c>
      <c r="AX27" s="28">
        <f>IF(_Engine!$P$6=1,MAX(0,ROUND(AX26+T27-AD27-AN27,2)),0)</f>
        <v>0</v>
      </c>
      <c r="AY27" s="28">
        <f>IF(_Engine!$P$7=1,MAX(0,ROUND(AY26+U27-AE27-AO27,2)),0)</f>
        <v>0</v>
      </c>
      <c r="AZ27" s="28">
        <f>IF(_Engine!$P$8=1,MAX(0,ROUND(AZ26+V27-AF27-AP27,2)),0)</f>
        <v>0</v>
      </c>
      <c r="BA27" s="28">
        <f>IF(_Engine!$P$9=1,MAX(0,ROUND(BA26+W27-AG27-AQ27,2)),0)</f>
        <v>0</v>
      </c>
      <c r="BB27" s="28">
        <f>IF(_Engine!$P$10=1,MAX(0,ROUND(BB26+X27-AH27-AR27,2)),0)</f>
        <v>0</v>
      </c>
      <c r="BC27" s="28">
        <f>IF(_Engine!$P$11=1,MAX(0,ROUND(BC26+Y27-AI27-AS27,2)),0)</f>
        <v>0</v>
      </c>
      <c r="BD27" s="28">
        <f>IF(_Engine!$P$12=1,MAX(0,ROUND(BD26+Z27-AJ27-AT27,2)),0)</f>
        <v>0</v>
      </c>
      <c r="BE27" s="28">
        <f>ROUND(IFERROR('Debt Planner'!$C$8,0)+IFERROR(C27,0)+MAX(0,_Engine!$E$14-SUM(AA27:AJ27)),2)</f>
        <v>0</v>
      </c>
    </row>
    <row r="28" spans="1:57" x14ac:dyDescent="0.3">
      <c r="A28" s="24">
        <v>20</v>
      </c>
      <c r="B28" s="25">
        <f t="shared" ca="1" si="2"/>
        <v>46773</v>
      </c>
      <c r="C28" s="26">
        <v>0</v>
      </c>
      <c r="D28" s="27">
        <f t="shared" si="0"/>
        <v>0</v>
      </c>
      <c r="E28" s="18" t="str">
        <f>IF(_Engine!$P$3=0,"",IF((AA28+AK28)&gt;0,AA28+AK28,""))</f>
        <v/>
      </c>
      <c r="F28" s="18" t="str">
        <f>IF(_Engine!$P$4=0,"",IF((AB28+AL28)&gt;0,AB28+AL28,""))</f>
        <v/>
      </c>
      <c r="G28" s="18" t="str">
        <f>IF(_Engine!$P$5=0,"",IF((AC28+AM28)&gt;0,AC28+AM28,""))</f>
        <v/>
      </c>
      <c r="H28" s="18" t="str">
        <f>IF(_Engine!$P$6=0,"",IF((AD28+AN28)&gt;0,AD28+AN28,""))</f>
        <v/>
      </c>
      <c r="I28" s="18" t="str">
        <f>IF(_Engine!$P$7=0,"",IF((AE28+AO28)&gt;0,AE28+AO28,""))</f>
        <v/>
      </c>
      <c r="J28" s="18" t="str">
        <f>IF(_Engine!$P$8=0,"",IF((AF28+AP28)&gt;0,AF28+AP28,""))</f>
        <v/>
      </c>
      <c r="K28" s="18" t="str">
        <f>IF(_Engine!$P$9=0,"",IF((AG28+AQ28)&gt;0,AG28+AQ28,""))</f>
        <v/>
      </c>
      <c r="L28" s="18" t="str">
        <f>IF(_Engine!$P$10=0,"",IF((AH28+AR28)&gt;0,AH28+AR28,""))</f>
        <v/>
      </c>
      <c r="M28" s="18" t="str">
        <f>IF(_Engine!$P$11=0,"",IF((AI28+AS28)&gt;0,AI28+AS28,""))</f>
        <v/>
      </c>
      <c r="N28" s="18" t="str">
        <f>IF(_Engine!$P$12=0,"",IF((AJ28+AT28)&gt;0,AJ28+AT28,""))</f>
        <v/>
      </c>
      <c r="O28" s="27">
        <f t="shared" si="1"/>
        <v>0</v>
      </c>
      <c r="Q28" s="28">
        <f>IF(AND(_Engine!$P$3=1,AU27&gt;0),ROUND(AU27*_Engine!$N$3/12,2),0)</f>
        <v>0</v>
      </c>
      <c r="R28" s="28">
        <f>IF(AND(_Engine!$P$4=1,AV27&gt;0),ROUND(AV27*_Engine!$N$4/12,2),0)</f>
        <v>0</v>
      </c>
      <c r="S28" s="28">
        <f>IF(AND(_Engine!$P$5=1,AW27&gt;0),ROUND(AW27*_Engine!$N$5/12,2),0)</f>
        <v>0</v>
      </c>
      <c r="T28" s="28">
        <f>IF(AND(_Engine!$P$6=1,AX27&gt;0),ROUND(AX27*_Engine!$N$6/12,2),0)</f>
        <v>0</v>
      </c>
      <c r="U28" s="28">
        <f>IF(AND(_Engine!$P$7=1,AY27&gt;0),ROUND(AY27*_Engine!$N$7/12,2),0)</f>
        <v>0</v>
      </c>
      <c r="V28" s="28">
        <f>IF(AND(_Engine!$P$8=1,AZ27&gt;0),ROUND(AZ27*_Engine!$N$8/12,2),0)</f>
        <v>0</v>
      </c>
      <c r="W28" s="28">
        <f>IF(AND(_Engine!$P$9=1,BA27&gt;0),ROUND(BA27*_Engine!$N$9/12,2),0)</f>
        <v>0</v>
      </c>
      <c r="X28" s="28">
        <f>IF(AND(_Engine!$P$10=1,BB27&gt;0),ROUND(BB27*_Engine!$N$10/12,2),0)</f>
        <v>0</v>
      </c>
      <c r="Y28" s="28">
        <f>IF(AND(_Engine!$P$11=1,BC27&gt;0),ROUND(BC27*_Engine!$N$11/12,2),0)</f>
        <v>0</v>
      </c>
      <c r="Z28" s="28">
        <f>IF(AND(_Engine!$P$12=1,BD27&gt;0),ROUND(BD27*_Engine!$N$12/12,2),0)</f>
        <v>0</v>
      </c>
      <c r="AA28" s="28">
        <f>IF(AND(_Engine!$P$3=1,AU27&gt;0),ROUND(MIN(_Engine!$O$3,AU27+Q28),2),0)</f>
        <v>0</v>
      </c>
      <c r="AB28" s="28">
        <f>IF(AND(_Engine!$P$4=1,AV27&gt;0),ROUND(MIN(_Engine!$O$4,AV27+R28),2),0)</f>
        <v>0</v>
      </c>
      <c r="AC28" s="28">
        <f>IF(AND(_Engine!$P$5=1,AW27&gt;0),ROUND(MIN(_Engine!$O$5,AW27+S28),2),0)</f>
        <v>0</v>
      </c>
      <c r="AD28" s="28">
        <f>IF(AND(_Engine!$P$6=1,AX27&gt;0),ROUND(MIN(_Engine!$O$6,AX27+T28),2),0)</f>
        <v>0</v>
      </c>
      <c r="AE28" s="28">
        <f>IF(AND(_Engine!$P$7=1,AY27&gt;0),ROUND(MIN(_Engine!$O$7,AY27+U28),2),0)</f>
        <v>0</v>
      </c>
      <c r="AF28" s="28">
        <f>IF(AND(_Engine!$P$8=1,AZ27&gt;0),ROUND(MIN(_Engine!$O$8,AZ27+V28),2),0)</f>
        <v>0</v>
      </c>
      <c r="AG28" s="28">
        <f>IF(AND(_Engine!$P$9=1,BA27&gt;0),ROUND(MIN(_Engine!$O$9,BA27+W28),2),0)</f>
        <v>0</v>
      </c>
      <c r="AH28" s="28">
        <f>IF(AND(_Engine!$P$10=1,BB27&gt;0),ROUND(MIN(_Engine!$O$10,BB27+X28),2),0)</f>
        <v>0</v>
      </c>
      <c r="AI28" s="28">
        <f>IF(AND(_Engine!$P$11=1,BC27&gt;0),ROUND(MIN(_Engine!$O$11,BC27+Y28),2),0)</f>
        <v>0</v>
      </c>
      <c r="AJ28" s="28">
        <f>IF(AND(_Engine!$P$12=1,BD27&gt;0),ROUND(MIN(_Engine!$O$12,BD27+Z28),2),0)</f>
        <v>0</v>
      </c>
      <c r="AK28" s="28">
        <f>IF(AND(_Engine!$P$3=1,AU27&gt;0),ROUND(MAX(0,MIN(AU27+Q28-AA28,BE28-0)),2),0)</f>
        <v>0</v>
      </c>
      <c r="AL28" s="28">
        <f>IF(AND(_Engine!$P$4=1,AV27&gt;0),ROUND(MAX(0,MIN(AV27+R28-AB28,BE28-SUM(AK28:AK28))),2),0)</f>
        <v>0</v>
      </c>
      <c r="AM28" s="28">
        <f>IF(AND(_Engine!$P$5=1,AW27&gt;0),ROUND(MAX(0,MIN(AW27+S28-AC28,BE28-SUM(AK28:AL28))),2),0)</f>
        <v>0</v>
      </c>
      <c r="AN28" s="28">
        <f>IF(AND(_Engine!$P$6=1,AX27&gt;0),ROUND(MAX(0,MIN(AX27+T28-AD28,BE28-SUM(AK28:AM28))),2),0)</f>
        <v>0</v>
      </c>
      <c r="AO28" s="28">
        <f>IF(AND(_Engine!$P$7=1,AY27&gt;0),ROUND(MAX(0,MIN(AY27+U28-AE28,BE28-SUM(AK28:AN28))),2),0)</f>
        <v>0</v>
      </c>
      <c r="AP28" s="28">
        <f>IF(AND(_Engine!$P$8=1,AZ27&gt;0),ROUND(MAX(0,MIN(AZ27+V28-AF28,BE28-SUM(AK28:AO28))),2),0)</f>
        <v>0</v>
      </c>
      <c r="AQ28" s="28">
        <f>IF(AND(_Engine!$P$9=1,BA27&gt;0),ROUND(MAX(0,MIN(BA27+W28-AG28,BE28-SUM(AK28:AP28))),2),0)</f>
        <v>0</v>
      </c>
      <c r="AR28" s="28">
        <f>IF(AND(_Engine!$P$10=1,BB27&gt;0),ROUND(MAX(0,MIN(BB27+X28-AH28,BE28-SUM(AK28:AQ28))),2),0)</f>
        <v>0</v>
      </c>
      <c r="AS28" s="28">
        <f>IF(AND(_Engine!$P$11=1,BC27&gt;0),ROUND(MAX(0,MIN(BC27+Y28-AI28,BE28-SUM(AK28:AR28))),2),0)</f>
        <v>0</v>
      </c>
      <c r="AT28" s="28">
        <f>IF(AND(_Engine!$P$12=1,BD27&gt;0),ROUND(MAX(0,MIN(BD27+Z28-AJ28,BE28-SUM(AK28:AS28))),2),0)</f>
        <v>0</v>
      </c>
      <c r="AU28" s="28">
        <f>IF(_Engine!$P$3=1,MAX(0,ROUND(AU27+Q28-AA28-AK28,2)),0)</f>
        <v>0</v>
      </c>
      <c r="AV28" s="28">
        <f>IF(_Engine!$P$4=1,MAX(0,ROUND(AV27+R28-AB28-AL28,2)),0)</f>
        <v>0</v>
      </c>
      <c r="AW28" s="28">
        <f>IF(_Engine!$P$5=1,MAX(0,ROUND(AW27+S28-AC28-AM28,2)),0)</f>
        <v>0</v>
      </c>
      <c r="AX28" s="28">
        <f>IF(_Engine!$P$6=1,MAX(0,ROUND(AX27+T28-AD28-AN28,2)),0)</f>
        <v>0</v>
      </c>
      <c r="AY28" s="28">
        <f>IF(_Engine!$P$7=1,MAX(0,ROUND(AY27+U28-AE28-AO28,2)),0)</f>
        <v>0</v>
      </c>
      <c r="AZ28" s="28">
        <f>IF(_Engine!$P$8=1,MAX(0,ROUND(AZ27+V28-AF28-AP28,2)),0)</f>
        <v>0</v>
      </c>
      <c r="BA28" s="28">
        <f>IF(_Engine!$P$9=1,MAX(0,ROUND(BA27+W28-AG28-AQ28,2)),0)</f>
        <v>0</v>
      </c>
      <c r="BB28" s="28">
        <f>IF(_Engine!$P$10=1,MAX(0,ROUND(BB27+X28-AH28-AR28,2)),0)</f>
        <v>0</v>
      </c>
      <c r="BC28" s="28">
        <f>IF(_Engine!$P$11=1,MAX(0,ROUND(BC27+Y28-AI28-AS28,2)),0)</f>
        <v>0</v>
      </c>
      <c r="BD28" s="28">
        <f>IF(_Engine!$P$12=1,MAX(0,ROUND(BD27+Z28-AJ28-AT28,2)),0)</f>
        <v>0</v>
      </c>
      <c r="BE28" s="28">
        <f>ROUND(IFERROR('Debt Planner'!$C$8,0)+IFERROR(C28,0)+MAX(0,_Engine!$E$14-SUM(AA28:AJ28)),2)</f>
        <v>0</v>
      </c>
    </row>
    <row r="29" spans="1:57" x14ac:dyDescent="0.3">
      <c r="A29" s="24">
        <v>21</v>
      </c>
      <c r="B29" s="25">
        <f t="shared" ca="1" si="2"/>
        <v>46804</v>
      </c>
      <c r="C29" s="26">
        <v>0</v>
      </c>
      <c r="D29" s="27">
        <f t="shared" si="0"/>
        <v>0</v>
      </c>
      <c r="E29" s="18" t="str">
        <f>IF(_Engine!$P$3=0,"",IF((AA29+AK29)&gt;0,AA29+AK29,""))</f>
        <v/>
      </c>
      <c r="F29" s="18" t="str">
        <f>IF(_Engine!$P$4=0,"",IF((AB29+AL29)&gt;0,AB29+AL29,""))</f>
        <v/>
      </c>
      <c r="G29" s="18" t="str">
        <f>IF(_Engine!$P$5=0,"",IF((AC29+AM29)&gt;0,AC29+AM29,""))</f>
        <v/>
      </c>
      <c r="H29" s="18" t="str">
        <f>IF(_Engine!$P$6=0,"",IF((AD29+AN29)&gt;0,AD29+AN29,""))</f>
        <v/>
      </c>
      <c r="I29" s="18" t="str">
        <f>IF(_Engine!$P$7=0,"",IF((AE29+AO29)&gt;0,AE29+AO29,""))</f>
        <v/>
      </c>
      <c r="J29" s="18" t="str">
        <f>IF(_Engine!$P$8=0,"",IF((AF29+AP29)&gt;0,AF29+AP29,""))</f>
        <v/>
      </c>
      <c r="K29" s="18" t="str">
        <f>IF(_Engine!$P$9=0,"",IF((AG29+AQ29)&gt;0,AG29+AQ29,""))</f>
        <v/>
      </c>
      <c r="L29" s="18" t="str">
        <f>IF(_Engine!$P$10=0,"",IF((AH29+AR29)&gt;0,AH29+AR29,""))</f>
        <v/>
      </c>
      <c r="M29" s="18" t="str">
        <f>IF(_Engine!$P$11=0,"",IF((AI29+AS29)&gt;0,AI29+AS29,""))</f>
        <v/>
      </c>
      <c r="N29" s="18" t="str">
        <f>IF(_Engine!$P$12=0,"",IF((AJ29+AT29)&gt;0,AJ29+AT29,""))</f>
        <v/>
      </c>
      <c r="O29" s="27">
        <f t="shared" si="1"/>
        <v>0</v>
      </c>
      <c r="Q29" s="28">
        <f>IF(AND(_Engine!$P$3=1,AU28&gt;0),ROUND(AU28*_Engine!$N$3/12,2),0)</f>
        <v>0</v>
      </c>
      <c r="R29" s="28">
        <f>IF(AND(_Engine!$P$4=1,AV28&gt;0),ROUND(AV28*_Engine!$N$4/12,2),0)</f>
        <v>0</v>
      </c>
      <c r="S29" s="28">
        <f>IF(AND(_Engine!$P$5=1,AW28&gt;0),ROUND(AW28*_Engine!$N$5/12,2),0)</f>
        <v>0</v>
      </c>
      <c r="T29" s="28">
        <f>IF(AND(_Engine!$P$6=1,AX28&gt;0),ROUND(AX28*_Engine!$N$6/12,2),0)</f>
        <v>0</v>
      </c>
      <c r="U29" s="28">
        <f>IF(AND(_Engine!$P$7=1,AY28&gt;0),ROUND(AY28*_Engine!$N$7/12,2),0)</f>
        <v>0</v>
      </c>
      <c r="V29" s="28">
        <f>IF(AND(_Engine!$P$8=1,AZ28&gt;0),ROUND(AZ28*_Engine!$N$8/12,2),0)</f>
        <v>0</v>
      </c>
      <c r="W29" s="28">
        <f>IF(AND(_Engine!$P$9=1,BA28&gt;0),ROUND(BA28*_Engine!$N$9/12,2),0)</f>
        <v>0</v>
      </c>
      <c r="X29" s="28">
        <f>IF(AND(_Engine!$P$10=1,BB28&gt;0),ROUND(BB28*_Engine!$N$10/12,2),0)</f>
        <v>0</v>
      </c>
      <c r="Y29" s="28">
        <f>IF(AND(_Engine!$P$11=1,BC28&gt;0),ROUND(BC28*_Engine!$N$11/12,2),0)</f>
        <v>0</v>
      </c>
      <c r="Z29" s="28">
        <f>IF(AND(_Engine!$P$12=1,BD28&gt;0),ROUND(BD28*_Engine!$N$12/12,2),0)</f>
        <v>0</v>
      </c>
      <c r="AA29" s="28">
        <f>IF(AND(_Engine!$P$3=1,AU28&gt;0),ROUND(MIN(_Engine!$O$3,AU28+Q29),2),0)</f>
        <v>0</v>
      </c>
      <c r="AB29" s="28">
        <f>IF(AND(_Engine!$P$4=1,AV28&gt;0),ROUND(MIN(_Engine!$O$4,AV28+R29),2),0)</f>
        <v>0</v>
      </c>
      <c r="AC29" s="28">
        <f>IF(AND(_Engine!$P$5=1,AW28&gt;0),ROUND(MIN(_Engine!$O$5,AW28+S29),2),0)</f>
        <v>0</v>
      </c>
      <c r="AD29" s="28">
        <f>IF(AND(_Engine!$P$6=1,AX28&gt;0),ROUND(MIN(_Engine!$O$6,AX28+T29),2),0)</f>
        <v>0</v>
      </c>
      <c r="AE29" s="28">
        <f>IF(AND(_Engine!$P$7=1,AY28&gt;0),ROUND(MIN(_Engine!$O$7,AY28+U29),2),0)</f>
        <v>0</v>
      </c>
      <c r="AF29" s="28">
        <f>IF(AND(_Engine!$P$8=1,AZ28&gt;0),ROUND(MIN(_Engine!$O$8,AZ28+V29),2),0)</f>
        <v>0</v>
      </c>
      <c r="AG29" s="28">
        <f>IF(AND(_Engine!$P$9=1,BA28&gt;0),ROUND(MIN(_Engine!$O$9,BA28+W29),2),0)</f>
        <v>0</v>
      </c>
      <c r="AH29" s="28">
        <f>IF(AND(_Engine!$P$10=1,BB28&gt;0),ROUND(MIN(_Engine!$O$10,BB28+X29),2),0)</f>
        <v>0</v>
      </c>
      <c r="AI29" s="28">
        <f>IF(AND(_Engine!$P$11=1,BC28&gt;0),ROUND(MIN(_Engine!$O$11,BC28+Y29),2),0)</f>
        <v>0</v>
      </c>
      <c r="AJ29" s="28">
        <f>IF(AND(_Engine!$P$12=1,BD28&gt;0),ROUND(MIN(_Engine!$O$12,BD28+Z29),2),0)</f>
        <v>0</v>
      </c>
      <c r="AK29" s="28">
        <f>IF(AND(_Engine!$P$3=1,AU28&gt;0),ROUND(MAX(0,MIN(AU28+Q29-AA29,BE29-0)),2),0)</f>
        <v>0</v>
      </c>
      <c r="AL29" s="28">
        <f>IF(AND(_Engine!$P$4=1,AV28&gt;0),ROUND(MAX(0,MIN(AV28+R29-AB29,BE29-SUM(AK29:AK29))),2),0)</f>
        <v>0</v>
      </c>
      <c r="AM29" s="28">
        <f>IF(AND(_Engine!$P$5=1,AW28&gt;0),ROUND(MAX(0,MIN(AW28+S29-AC29,BE29-SUM(AK29:AL29))),2),0)</f>
        <v>0</v>
      </c>
      <c r="AN29" s="28">
        <f>IF(AND(_Engine!$P$6=1,AX28&gt;0),ROUND(MAX(0,MIN(AX28+T29-AD29,BE29-SUM(AK29:AM29))),2),0)</f>
        <v>0</v>
      </c>
      <c r="AO29" s="28">
        <f>IF(AND(_Engine!$P$7=1,AY28&gt;0),ROUND(MAX(0,MIN(AY28+U29-AE29,BE29-SUM(AK29:AN29))),2),0)</f>
        <v>0</v>
      </c>
      <c r="AP29" s="28">
        <f>IF(AND(_Engine!$P$8=1,AZ28&gt;0),ROUND(MAX(0,MIN(AZ28+V29-AF29,BE29-SUM(AK29:AO29))),2),0)</f>
        <v>0</v>
      </c>
      <c r="AQ29" s="28">
        <f>IF(AND(_Engine!$P$9=1,BA28&gt;0),ROUND(MAX(0,MIN(BA28+W29-AG29,BE29-SUM(AK29:AP29))),2),0)</f>
        <v>0</v>
      </c>
      <c r="AR29" s="28">
        <f>IF(AND(_Engine!$P$10=1,BB28&gt;0),ROUND(MAX(0,MIN(BB28+X29-AH29,BE29-SUM(AK29:AQ29))),2),0)</f>
        <v>0</v>
      </c>
      <c r="AS29" s="28">
        <f>IF(AND(_Engine!$P$11=1,BC28&gt;0),ROUND(MAX(0,MIN(BC28+Y29-AI29,BE29-SUM(AK29:AR29))),2),0)</f>
        <v>0</v>
      </c>
      <c r="AT29" s="28">
        <f>IF(AND(_Engine!$P$12=1,BD28&gt;0),ROUND(MAX(0,MIN(BD28+Z29-AJ29,BE29-SUM(AK29:AS29))),2),0)</f>
        <v>0</v>
      </c>
      <c r="AU29" s="28">
        <f>IF(_Engine!$P$3=1,MAX(0,ROUND(AU28+Q29-AA29-AK29,2)),0)</f>
        <v>0</v>
      </c>
      <c r="AV29" s="28">
        <f>IF(_Engine!$P$4=1,MAX(0,ROUND(AV28+R29-AB29-AL29,2)),0)</f>
        <v>0</v>
      </c>
      <c r="AW29" s="28">
        <f>IF(_Engine!$P$5=1,MAX(0,ROUND(AW28+S29-AC29-AM29,2)),0)</f>
        <v>0</v>
      </c>
      <c r="AX29" s="28">
        <f>IF(_Engine!$P$6=1,MAX(0,ROUND(AX28+T29-AD29-AN29,2)),0)</f>
        <v>0</v>
      </c>
      <c r="AY29" s="28">
        <f>IF(_Engine!$P$7=1,MAX(0,ROUND(AY28+U29-AE29-AO29,2)),0)</f>
        <v>0</v>
      </c>
      <c r="AZ29" s="28">
        <f>IF(_Engine!$P$8=1,MAX(0,ROUND(AZ28+V29-AF29-AP29,2)),0)</f>
        <v>0</v>
      </c>
      <c r="BA29" s="28">
        <f>IF(_Engine!$P$9=1,MAX(0,ROUND(BA28+W29-AG29-AQ29,2)),0)</f>
        <v>0</v>
      </c>
      <c r="BB29" s="28">
        <f>IF(_Engine!$P$10=1,MAX(0,ROUND(BB28+X29-AH29-AR29,2)),0)</f>
        <v>0</v>
      </c>
      <c r="BC29" s="28">
        <f>IF(_Engine!$P$11=1,MAX(0,ROUND(BC28+Y29-AI29-AS29,2)),0)</f>
        <v>0</v>
      </c>
      <c r="BD29" s="28">
        <f>IF(_Engine!$P$12=1,MAX(0,ROUND(BD28+Z29-AJ29-AT29,2)),0)</f>
        <v>0</v>
      </c>
      <c r="BE29" s="28">
        <f>ROUND(IFERROR('Debt Planner'!$C$8,0)+IFERROR(C29,0)+MAX(0,_Engine!$E$14-SUM(AA29:AJ29)),2)</f>
        <v>0</v>
      </c>
    </row>
    <row r="30" spans="1:57" x14ac:dyDescent="0.3">
      <c r="A30" s="24">
        <v>22</v>
      </c>
      <c r="B30" s="25">
        <f t="shared" ca="1" si="2"/>
        <v>46833</v>
      </c>
      <c r="C30" s="26">
        <v>0</v>
      </c>
      <c r="D30" s="27">
        <f t="shared" si="0"/>
        <v>0</v>
      </c>
      <c r="E30" s="18" t="str">
        <f>IF(_Engine!$P$3=0,"",IF((AA30+AK30)&gt;0,AA30+AK30,""))</f>
        <v/>
      </c>
      <c r="F30" s="18" t="str">
        <f>IF(_Engine!$P$4=0,"",IF((AB30+AL30)&gt;0,AB30+AL30,""))</f>
        <v/>
      </c>
      <c r="G30" s="18" t="str">
        <f>IF(_Engine!$P$5=0,"",IF((AC30+AM30)&gt;0,AC30+AM30,""))</f>
        <v/>
      </c>
      <c r="H30" s="18" t="str">
        <f>IF(_Engine!$P$6=0,"",IF((AD30+AN30)&gt;0,AD30+AN30,""))</f>
        <v/>
      </c>
      <c r="I30" s="18" t="str">
        <f>IF(_Engine!$P$7=0,"",IF((AE30+AO30)&gt;0,AE30+AO30,""))</f>
        <v/>
      </c>
      <c r="J30" s="18" t="str">
        <f>IF(_Engine!$P$8=0,"",IF((AF30+AP30)&gt;0,AF30+AP30,""))</f>
        <v/>
      </c>
      <c r="K30" s="18" t="str">
        <f>IF(_Engine!$P$9=0,"",IF((AG30+AQ30)&gt;0,AG30+AQ30,""))</f>
        <v/>
      </c>
      <c r="L30" s="18" t="str">
        <f>IF(_Engine!$P$10=0,"",IF((AH30+AR30)&gt;0,AH30+AR30,""))</f>
        <v/>
      </c>
      <c r="M30" s="18" t="str">
        <f>IF(_Engine!$P$11=0,"",IF((AI30+AS30)&gt;0,AI30+AS30,""))</f>
        <v/>
      </c>
      <c r="N30" s="18" t="str">
        <f>IF(_Engine!$P$12=0,"",IF((AJ30+AT30)&gt;0,AJ30+AT30,""))</f>
        <v/>
      </c>
      <c r="O30" s="27">
        <f t="shared" si="1"/>
        <v>0</v>
      </c>
      <c r="Q30" s="28">
        <f>IF(AND(_Engine!$P$3=1,AU29&gt;0),ROUND(AU29*_Engine!$N$3/12,2),0)</f>
        <v>0</v>
      </c>
      <c r="R30" s="28">
        <f>IF(AND(_Engine!$P$4=1,AV29&gt;0),ROUND(AV29*_Engine!$N$4/12,2),0)</f>
        <v>0</v>
      </c>
      <c r="S30" s="28">
        <f>IF(AND(_Engine!$P$5=1,AW29&gt;0),ROUND(AW29*_Engine!$N$5/12,2),0)</f>
        <v>0</v>
      </c>
      <c r="T30" s="28">
        <f>IF(AND(_Engine!$P$6=1,AX29&gt;0),ROUND(AX29*_Engine!$N$6/12,2),0)</f>
        <v>0</v>
      </c>
      <c r="U30" s="28">
        <f>IF(AND(_Engine!$P$7=1,AY29&gt;0),ROUND(AY29*_Engine!$N$7/12,2),0)</f>
        <v>0</v>
      </c>
      <c r="V30" s="28">
        <f>IF(AND(_Engine!$P$8=1,AZ29&gt;0),ROUND(AZ29*_Engine!$N$8/12,2),0)</f>
        <v>0</v>
      </c>
      <c r="W30" s="28">
        <f>IF(AND(_Engine!$P$9=1,BA29&gt;0),ROUND(BA29*_Engine!$N$9/12,2),0)</f>
        <v>0</v>
      </c>
      <c r="X30" s="28">
        <f>IF(AND(_Engine!$P$10=1,BB29&gt;0),ROUND(BB29*_Engine!$N$10/12,2),0)</f>
        <v>0</v>
      </c>
      <c r="Y30" s="28">
        <f>IF(AND(_Engine!$P$11=1,BC29&gt;0),ROUND(BC29*_Engine!$N$11/12,2),0)</f>
        <v>0</v>
      </c>
      <c r="Z30" s="28">
        <f>IF(AND(_Engine!$P$12=1,BD29&gt;0),ROUND(BD29*_Engine!$N$12/12,2),0)</f>
        <v>0</v>
      </c>
      <c r="AA30" s="28">
        <f>IF(AND(_Engine!$P$3=1,AU29&gt;0),ROUND(MIN(_Engine!$O$3,AU29+Q30),2),0)</f>
        <v>0</v>
      </c>
      <c r="AB30" s="28">
        <f>IF(AND(_Engine!$P$4=1,AV29&gt;0),ROUND(MIN(_Engine!$O$4,AV29+R30),2),0)</f>
        <v>0</v>
      </c>
      <c r="AC30" s="28">
        <f>IF(AND(_Engine!$P$5=1,AW29&gt;0),ROUND(MIN(_Engine!$O$5,AW29+S30),2),0)</f>
        <v>0</v>
      </c>
      <c r="AD30" s="28">
        <f>IF(AND(_Engine!$P$6=1,AX29&gt;0),ROUND(MIN(_Engine!$O$6,AX29+T30),2),0)</f>
        <v>0</v>
      </c>
      <c r="AE30" s="28">
        <f>IF(AND(_Engine!$P$7=1,AY29&gt;0),ROUND(MIN(_Engine!$O$7,AY29+U30),2),0)</f>
        <v>0</v>
      </c>
      <c r="AF30" s="28">
        <f>IF(AND(_Engine!$P$8=1,AZ29&gt;0),ROUND(MIN(_Engine!$O$8,AZ29+V30),2),0)</f>
        <v>0</v>
      </c>
      <c r="AG30" s="28">
        <f>IF(AND(_Engine!$P$9=1,BA29&gt;0),ROUND(MIN(_Engine!$O$9,BA29+W30),2),0)</f>
        <v>0</v>
      </c>
      <c r="AH30" s="28">
        <f>IF(AND(_Engine!$P$10=1,BB29&gt;0),ROUND(MIN(_Engine!$O$10,BB29+X30),2),0)</f>
        <v>0</v>
      </c>
      <c r="AI30" s="28">
        <f>IF(AND(_Engine!$P$11=1,BC29&gt;0),ROUND(MIN(_Engine!$O$11,BC29+Y30),2),0)</f>
        <v>0</v>
      </c>
      <c r="AJ30" s="28">
        <f>IF(AND(_Engine!$P$12=1,BD29&gt;0),ROUND(MIN(_Engine!$O$12,BD29+Z30),2),0)</f>
        <v>0</v>
      </c>
      <c r="AK30" s="28">
        <f>IF(AND(_Engine!$P$3=1,AU29&gt;0),ROUND(MAX(0,MIN(AU29+Q30-AA30,BE30-0)),2),0)</f>
        <v>0</v>
      </c>
      <c r="AL30" s="28">
        <f>IF(AND(_Engine!$P$4=1,AV29&gt;0),ROUND(MAX(0,MIN(AV29+R30-AB30,BE30-SUM(AK30:AK30))),2),0)</f>
        <v>0</v>
      </c>
      <c r="AM30" s="28">
        <f>IF(AND(_Engine!$P$5=1,AW29&gt;0),ROUND(MAX(0,MIN(AW29+S30-AC30,BE30-SUM(AK30:AL30))),2),0)</f>
        <v>0</v>
      </c>
      <c r="AN30" s="28">
        <f>IF(AND(_Engine!$P$6=1,AX29&gt;0),ROUND(MAX(0,MIN(AX29+T30-AD30,BE30-SUM(AK30:AM30))),2),0)</f>
        <v>0</v>
      </c>
      <c r="AO30" s="28">
        <f>IF(AND(_Engine!$P$7=1,AY29&gt;0),ROUND(MAX(0,MIN(AY29+U30-AE30,BE30-SUM(AK30:AN30))),2),0)</f>
        <v>0</v>
      </c>
      <c r="AP30" s="28">
        <f>IF(AND(_Engine!$P$8=1,AZ29&gt;0),ROUND(MAX(0,MIN(AZ29+V30-AF30,BE30-SUM(AK30:AO30))),2),0)</f>
        <v>0</v>
      </c>
      <c r="AQ30" s="28">
        <f>IF(AND(_Engine!$P$9=1,BA29&gt;0),ROUND(MAX(0,MIN(BA29+W30-AG30,BE30-SUM(AK30:AP30))),2),0)</f>
        <v>0</v>
      </c>
      <c r="AR30" s="28">
        <f>IF(AND(_Engine!$P$10=1,BB29&gt;0),ROUND(MAX(0,MIN(BB29+X30-AH30,BE30-SUM(AK30:AQ30))),2),0)</f>
        <v>0</v>
      </c>
      <c r="AS30" s="28">
        <f>IF(AND(_Engine!$P$11=1,BC29&gt;0),ROUND(MAX(0,MIN(BC29+Y30-AI30,BE30-SUM(AK30:AR30))),2),0)</f>
        <v>0</v>
      </c>
      <c r="AT30" s="28">
        <f>IF(AND(_Engine!$P$12=1,BD29&gt;0),ROUND(MAX(0,MIN(BD29+Z30-AJ30,BE30-SUM(AK30:AS30))),2),0)</f>
        <v>0</v>
      </c>
      <c r="AU30" s="28">
        <f>IF(_Engine!$P$3=1,MAX(0,ROUND(AU29+Q30-AA30-AK30,2)),0)</f>
        <v>0</v>
      </c>
      <c r="AV30" s="28">
        <f>IF(_Engine!$P$4=1,MAX(0,ROUND(AV29+R30-AB30-AL30,2)),0)</f>
        <v>0</v>
      </c>
      <c r="AW30" s="28">
        <f>IF(_Engine!$P$5=1,MAX(0,ROUND(AW29+S30-AC30-AM30,2)),0)</f>
        <v>0</v>
      </c>
      <c r="AX30" s="28">
        <f>IF(_Engine!$P$6=1,MAX(0,ROUND(AX29+T30-AD30-AN30,2)),0)</f>
        <v>0</v>
      </c>
      <c r="AY30" s="28">
        <f>IF(_Engine!$P$7=1,MAX(0,ROUND(AY29+U30-AE30-AO30,2)),0)</f>
        <v>0</v>
      </c>
      <c r="AZ30" s="28">
        <f>IF(_Engine!$P$8=1,MAX(0,ROUND(AZ29+V30-AF30-AP30,2)),0)</f>
        <v>0</v>
      </c>
      <c r="BA30" s="28">
        <f>IF(_Engine!$P$9=1,MAX(0,ROUND(BA29+W30-AG30-AQ30,2)),0)</f>
        <v>0</v>
      </c>
      <c r="BB30" s="28">
        <f>IF(_Engine!$P$10=1,MAX(0,ROUND(BB29+X30-AH30-AR30,2)),0)</f>
        <v>0</v>
      </c>
      <c r="BC30" s="28">
        <f>IF(_Engine!$P$11=1,MAX(0,ROUND(BC29+Y30-AI30-AS30,2)),0)</f>
        <v>0</v>
      </c>
      <c r="BD30" s="28">
        <f>IF(_Engine!$P$12=1,MAX(0,ROUND(BD29+Z30-AJ30-AT30,2)),0)</f>
        <v>0</v>
      </c>
      <c r="BE30" s="28">
        <f>ROUND(IFERROR('Debt Planner'!$C$8,0)+IFERROR(C30,0)+MAX(0,_Engine!$E$14-SUM(AA30:AJ30)),2)</f>
        <v>0</v>
      </c>
    </row>
    <row r="31" spans="1:57" x14ac:dyDescent="0.3">
      <c r="A31" s="24">
        <v>23</v>
      </c>
      <c r="B31" s="25">
        <f t="shared" ca="1" si="2"/>
        <v>46864</v>
      </c>
      <c r="C31" s="26">
        <v>0</v>
      </c>
      <c r="D31" s="27">
        <f t="shared" si="0"/>
        <v>0</v>
      </c>
      <c r="E31" s="18" t="str">
        <f>IF(_Engine!$P$3=0,"",IF((AA31+AK31)&gt;0,AA31+AK31,""))</f>
        <v/>
      </c>
      <c r="F31" s="18" t="str">
        <f>IF(_Engine!$P$4=0,"",IF((AB31+AL31)&gt;0,AB31+AL31,""))</f>
        <v/>
      </c>
      <c r="G31" s="18" t="str">
        <f>IF(_Engine!$P$5=0,"",IF((AC31+AM31)&gt;0,AC31+AM31,""))</f>
        <v/>
      </c>
      <c r="H31" s="18" t="str">
        <f>IF(_Engine!$P$6=0,"",IF((AD31+AN31)&gt;0,AD31+AN31,""))</f>
        <v/>
      </c>
      <c r="I31" s="18" t="str">
        <f>IF(_Engine!$P$7=0,"",IF((AE31+AO31)&gt;0,AE31+AO31,""))</f>
        <v/>
      </c>
      <c r="J31" s="18" t="str">
        <f>IF(_Engine!$P$8=0,"",IF((AF31+AP31)&gt;0,AF31+AP31,""))</f>
        <v/>
      </c>
      <c r="K31" s="18" t="str">
        <f>IF(_Engine!$P$9=0,"",IF((AG31+AQ31)&gt;0,AG31+AQ31,""))</f>
        <v/>
      </c>
      <c r="L31" s="18" t="str">
        <f>IF(_Engine!$P$10=0,"",IF((AH31+AR31)&gt;0,AH31+AR31,""))</f>
        <v/>
      </c>
      <c r="M31" s="18" t="str">
        <f>IF(_Engine!$P$11=0,"",IF((AI31+AS31)&gt;0,AI31+AS31,""))</f>
        <v/>
      </c>
      <c r="N31" s="18" t="str">
        <f>IF(_Engine!$P$12=0,"",IF((AJ31+AT31)&gt;0,AJ31+AT31,""))</f>
        <v/>
      </c>
      <c r="O31" s="27">
        <f t="shared" si="1"/>
        <v>0</v>
      </c>
      <c r="Q31" s="28">
        <f>IF(AND(_Engine!$P$3=1,AU30&gt;0),ROUND(AU30*_Engine!$N$3/12,2),0)</f>
        <v>0</v>
      </c>
      <c r="R31" s="28">
        <f>IF(AND(_Engine!$P$4=1,AV30&gt;0),ROUND(AV30*_Engine!$N$4/12,2),0)</f>
        <v>0</v>
      </c>
      <c r="S31" s="28">
        <f>IF(AND(_Engine!$P$5=1,AW30&gt;0),ROUND(AW30*_Engine!$N$5/12,2),0)</f>
        <v>0</v>
      </c>
      <c r="T31" s="28">
        <f>IF(AND(_Engine!$P$6=1,AX30&gt;0),ROUND(AX30*_Engine!$N$6/12,2),0)</f>
        <v>0</v>
      </c>
      <c r="U31" s="28">
        <f>IF(AND(_Engine!$P$7=1,AY30&gt;0),ROUND(AY30*_Engine!$N$7/12,2),0)</f>
        <v>0</v>
      </c>
      <c r="V31" s="28">
        <f>IF(AND(_Engine!$P$8=1,AZ30&gt;0),ROUND(AZ30*_Engine!$N$8/12,2),0)</f>
        <v>0</v>
      </c>
      <c r="W31" s="28">
        <f>IF(AND(_Engine!$P$9=1,BA30&gt;0),ROUND(BA30*_Engine!$N$9/12,2),0)</f>
        <v>0</v>
      </c>
      <c r="X31" s="28">
        <f>IF(AND(_Engine!$P$10=1,BB30&gt;0),ROUND(BB30*_Engine!$N$10/12,2),0)</f>
        <v>0</v>
      </c>
      <c r="Y31" s="28">
        <f>IF(AND(_Engine!$P$11=1,BC30&gt;0),ROUND(BC30*_Engine!$N$11/12,2),0)</f>
        <v>0</v>
      </c>
      <c r="Z31" s="28">
        <f>IF(AND(_Engine!$P$12=1,BD30&gt;0),ROUND(BD30*_Engine!$N$12/12,2),0)</f>
        <v>0</v>
      </c>
      <c r="AA31" s="28">
        <f>IF(AND(_Engine!$P$3=1,AU30&gt;0),ROUND(MIN(_Engine!$O$3,AU30+Q31),2),0)</f>
        <v>0</v>
      </c>
      <c r="AB31" s="28">
        <f>IF(AND(_Engine!$P$4=1,AV30&gt;0),ROUND(MIN(_Engine!$O$4,AV30+R31),2),0)</f>
        <v>0</v>
      </c>
      <c r="AC31" s="28">
        <f>IF(AND(_Engine!$P$5=1,AW30&gt;0),ROUND(MIN(_Engine!$O$5,AW30+S31),2),0)</f>
        <v>0</v>
      </c>
      <c r="AD31" s="28">
        <f>IF(AND(_Engine!$P$6=1,AX30&gt;0),ROUND(MIN(_Engine!$O$6,AX30+T31),2),0)</f>
        <v>0</v>
      </c>
      <c r="AE31" s="28">
        <f>IF(AND(_Engine!$P$7=1,AY30&gt;0),ROUND(MIN(_Engine!$O$7,AY30+U31),2),0)</f>
        <v>0</v>
      </c>
      <c r="AF31" s="28">
        <f>IF(AND(_Engine!$P$8=1,AZ30&gt;0),ROUND(MIN(_Engine!$O$8,AZ30+V31),2),0)</f>
        <v>0</v>
      </c>
      <c r="AG31" s="28">
        <f>IF(AND(_Engine!$P$9=1,BA30&gt;0),ROUND(MIN(_Engine!$O$9,BA30+W31),2),0)</f>
        <v>0</v>
      </c>
      <c r="AH31" s="28">
        <f>IF(AND(_Engine!$P$10=1,BB30&gt;0),ROUND(MIN(_Engine!$O$10,BB30+X31),2),0)</f>
        <v>0</v>
      </c>
      <c r="AI31" s="28">
        <f>IF(AND(_Engine!$P$11=1,BC30&gt;0),ROUND(MIN(_Engine!$O$11,BC30+Y31),2),0)</f>
        <v>0</v>
      </c>
      <c r="AJ31" s="28">
        <f>IF(AND(_Engine!$P$12=1,BD30&gt;0),ROUND(MIN(_Engine!$O$12,BD30+Z31),2),0)</f>
        <v>0</v>
      </c>
      <c r="AK31" s="28">
        <f>IF(AND(_Engine!$P$3=1,AU30&gt;0),ROUND(MAX(0,MIN(AU30+Q31-AA31,BE31-0)),2),0)</f>
        <v>0</v>
      </c>
      <c r="AL31" s="28">
        <f>IF(AND(_Engine!$P$4=1,AV30&gt;0),ROUND(MAX(0,MIN(AV30+R31-AB31,BE31-SUM(AK31:AK31))),2),0)</f>
        <v>0</v>
      </c>
      <c r="AM31" s="28">
        <f>IF(AND(_Engine!$P$5=1,AW30&gt;0),ROUND(MAX(0,MIN(AW30+S31-AC31,BE31-SUM(AK31:AL31))),2),0)</f>
        <v>0</v>
      </c>
      <c r="AN31" s="28">
        <f>IF(AND(_Engine!$P$6=1,AX30&gt;0),ROUND(MAX(0,MIN(AX30+T31-AD31,BE31-SUM(AK31:AM31))),2),0)</f>
        <v>0</v>
      </c>
      <c r="AO31" s="28">
        <f>IF(AND(_Engine!$P$7=1,AY30&gt;0),ROUND(MAX(0,MIN(AY30+U31-AE31,BE31-SUM(AK31:AN31))),2),0)</f>
        <v>0</v>
      </c>
      <c r="AP31" s="28">
        <f>IF(AND(_Engine!$P$8=1,AZ30&gt;0),ROUND(MAX(0,MIN(AZ30+V31-AF31,BE31-SUM(AK31:AO31))),2),0)</f>
        <v>0</v>
      </c>
      <c r="AQ31" s="28">
        <f>IF(AND(_Engine!$P$9=1,BA30&gt;0),ROUND(MAX(0,MIN(BA30+W31-AG31,BE31-SUM(AK31:AP31))),2),0)</f>
        <v>0</v>
      </c>
      <c r="AR31" s="28">
        <f>IF(AND(_Engine!$P$10=1,BB30&gt;0),ROUND(MAX(0,MIN(BB30+X31-AH31,BE31-SUM(AK31:AQ31))),2),0)</f>
        <v>0</v>
      </c>
      <c r="AS31" s="28">
        <f>IF(AND(_Engine!$P$11=1,BC30&gt;0),ROUND(MAX(0,MIN(BC30+Y31-AI31,BE31-SUM(AK31:AR31))),2),0)</f>
        <v>0</v>
      </c>
      <c r="AT31" s="28">
        <f>IF(AND(_Engine!$P$12=1,BD30&gt;0),ROUND(MAX(0,MIN(BD30+Z31-AJ31,BE31-SUM(AK31:AS31))),2),0)</f>
        <v>0</v>
      </c>
      <c r="AU31" s="28">
        <f>IF(_Engine!$P$3=1,MAX(0,ROUND(AU30+Q31-AA31-AK31,2)),0)</f>
        <v>0</v>
      </c>
      <c r="AV31" s="28">
        <f>IF(_Engine!$P$4=1,MAX(0,ROUND(AV30+R31-AB31-AL31,2)),0)</f>
        <v>0</v>
      </c>
      <c r="AW31" s="28">
        <f>IF(_Engine!$P$5=1,MAX(0,ROUND(AW30+S31-AC31-AM31,2)),0)</f>
        <v>0</v>
      </c>
      <c r="AX31" s="28">
        <f>IF(_Engine!$P$6=1,MAX(0,ROUND(AX30+T31-AD31-AN31,2)),0)</f>
        <v>0</v>
      </c>
      <c r="AY31" s="28">
        <f>IF(_Engine!$P$7=1,MAX(0,ROUND(AY30+U31-AE31-AO31,2)),0)</f>
        <v>0</v>
      </c>
      <c r="AZ31" s="28">
        <f>IF(_Engine!$P$8=1,MAX(0,ROUND(AZ30+V31-AF31-AP31,2)),0)</f>
        <v>0</v>
      </c>
      <c r="BA31" s="28">
        <f>IF(_Engine!$P$9=1,MAX(0,ROUND(BA30+W31-AG31-AQ31,2)),0)</f>
        <v>0</v>
      </c>
      <c r="BB31" s="28">
        <f>IF(_Engine!$P$10=1,MAX(0,ROUND(BB30+X31-AH31-AR31,2)),0)</f>
        <v>0</v>
      </c>
      <c r="BC31" s="28">
        <f>IF(_Engine!$P$11=1,MAX(0,ROUND(BC30+Y31-AI31-AS31,2)),0)</f>
        <v>0</v>
      </c>
      <c r="BD31" s="28">
        <f>IF(_Engine!$P$12=1,MAX(0,ROUND(BD30+Z31-AJ31-AT31,2)),0)</f>
        <v>0</v>
      </c>
      <c r="BE31" s="28">
        <f>ROUND(IFERROR('Debt Planner'!$C$8,0)+IFERROR(C31,0)+MAX(0,_Engine!$E$14-SUM(AA31:AJ31)),2)</f>
        <v>0</v>
      </c>
    </row>
    <row r="32" spans="1:57" x14ac:dyDescent="0.3">
      <c r="A32" s="24">
        <v>24</v>
      </c>
      <c r="B32" s="25">
        <f t="shared" ca="1" si="2"/>
        <v>46894</v>
      </c>
      <c r="C32" s="26">
        <v>0</v>
      </c>
      <c r="D32" s="27">
        <f t="shared" si="0"/>
        <v>0</v>
      </c>
      <c r="E32" s="18" t="str">
        <f>IF(_Engine!$P$3=0,"",IF((AA32+AK32)&gt;0,AA32+AK32,""))</f>
        <v/>
      </c>
      <c r="F32" s="18" t="str">
        <f>IF(_Engine!$P$4=0,"",IF((AB32+AL32)&gt;0,AB32+AL32,""))</f>
        <v/>
      </c>
      <c r="G32" s="18" t="str">
        <f>IF(_Engine!$P$5=0,"",IF((AC32+AM32)&gt;0,AC32+AM32,""))</f>
        <v/>
      </c>
      <c r="H32" s="18" t="str">
        <f>IF(_Engine!$P$6=0,"",IF((AD32+AN32)&gt;0,AD32+AN32,""))</f>
        <v/>
      </c>
      <c r="I32" s="18" t="str">
        <f>IF(_Engine!$P$7=0,"",IF((AE32+AO32)&gt;0,AE32+AO32,""))</f>
        <v/>
      </c>
      <c r="J32" s="18" t="str">
        <f>IF(_Engine!$P$8=0,"",IF((AF32+AP32)&gt;0,AF32+AP32,""))</f>
        <v/>
      </c>
      <c r="K32" s="18" t="str">
        <f>IF(_Engine!$P$9=0,"",IF((AG32+AQ32)&gt;0,AG32+AQ32,""))</f>
        <v/>
      </c>
      <c r="L32" s="18" t="str">
        <f>IF(_Engine!$P$10=0,"",IF((AH32+AR32)&gt;0,AH32+AR32,""))</f>
        <v/>
      </c>
      <c r="M32" s="18" t="str">
        <f>IF(_Engine!$P$11=0,"",IF((AI32+AS32)&gt;0,AI32+AS32,""))</f>
        <v/>
      </c>
      <c r="N32" s="18" t="str">
        <f>IF(_Engine!$P$12=0,"",IF((AJ32+AT32)&gt;0,AJ32+AT32,""))</f>
        <v/>
      </c>
      <c r="O32" s="27">
        <f t="shared" si="1"/>
        <v>0</v>
      </c>
      <c r="Q32" s="28">
        <f>IF(AND(_Engine!$P$3=1,AU31&gt;0),ROUND(AU31*_Engine!$N$3/12,2),0)</f>
        <v>0</v>
      </c>
      <c r="R32" s="28">
        <f>IF(AND(_Engine!$P$4=1,AV31&gt;0),ROUND(AV31*_Engine!$N$4/12,2),0)</f>
        <v>0</v>
      </c>
      <c r="S32" s="28">
        <f>IF(AND(_Engine!$P$5=1,AW31&gt;0),ROUND(AW31*_Engine!$N$5/12,2),0)</f>
        <v>0</v>
      </c>
      <c r="T32" s="28">
        <f>IF(AND(_Engine!$P$6=1,AX31&gt;0),ROUND(AX31*_Engine!$N$6/12,2),0)</f>
        <v>0</v>
      </c>
      <c r="U32" s="28">
        <f>IF(AND(_Engine!$P$7=1,AY31&gt;0),ROUND(AY31*_Engine!$N$7/12,2),0)</f>
        <v>0</v>
      </c>
      <c r="V32" s="28">
        <f>IF(AND(_Engine!$P$8=1,AZ31&gt;0),ROUND(AZ31*_Engine!$N$8/12,2),0)</f>
        <v>0</v>
      </c>
      <c r="W32" s="28">
        <f>IF(AND(_Engine!$P$9=1,BA31&gt;0),ROUND(BA31*_Engine!$N$9/12,2),0)</f>
        <v>0</v>
      </c>
      <c r="X32" s="28">
        <f>IF(AND(_Engine!$P$10=1,BB31&gt;0),ROUND(BB31*_Engine!$N$10/12,2),0)</f>
        <v>0</v>
      </c>
      <c r="Y32" s="28">
        <f>IF(AND(_Engine!$P$11=1,BC31&gt;0),ROUND(BC31*_Engine!$N$11/12,2),0)</f>
        <v>0</v>
      </c>
      <c r="Z32" s="28">
        <f>IF(AND(_Engine!$P$12=1,BD31&gt;0),ROUND(BD31*_Engine!$N$12/12,2),0)</f>
        <v>0</v>
      </c>
      <c r="AA32" s="28">
        <f>IF(AND(_Engine!$P$3=1,AU31&gt;0),ROUND(MIN(_Engine!$O$3,AU31+Q32),2),0)</f>
        <v>0</v>
      </c>
      <c r="AB32" s="28">
        <f>IF(AND(_Engine!$P$4=1,AV31&gt;0),ROUND(MIN(_Engine!$O$4,AV31+R32),2),0)</f>
        <v>0</v>
      </c>
      <c r="AC32" s="28">
        <f>IF(AND(_Engine!$P$5=1,AW31&gt;0),ROUND(MIN(_Engine!$O$5,AW31+S32),2),0)</f>
        <v>0</v>
      </c>
      <c r="AD32" s="28">
        <f>IF(AND(_Engine!$P$6=1,AX31&gt;0),ROUND(MIN(_Engine!$O$6,AX31+T32),2),0)</f>
        <v>0</v>
      </c>
      <c r="AE32" s="28">
        <f>IF(AND(_Engine!$P$7=1,AY31&gt;0),ROUND(MIN(_Engine!$O$7,AY31+U32),2),0)</f>
        <v>0</v>
      </c>
      <c r="AF32" s="28">
        <f>IF(AND(_Engine!$P$8=1,AZ31&gt;0),ROUND(MIN(_Engine!$O$8,AZ31+V32),2),0)</f>
        <v>0</v>
      </c>
      <c r="AG32" s="28">
        <f>IF(AND(_Engine!$P$9=1,BA31&gt;0),ROUND(MIN(_Engine!$O$9,BA31+W32),2),0)</f>
        <v>0</v>
      </c>
      <c r="AH32" s="28">
        <f>IF(AND(_Engine!$P$10=1,BB31&gt;0),ROUND(MIN(_Engine!$O$10,BB31+X32),2),0)</f>
        <v>0</v>
      </c>
      <c r="AI32" s="28">
        <f>IF(AND(_Engine!$P$11=1,BC31&gt;0),ROUND(MIN(_Engine!$O$11,BC31+Y32),2),0)</f>
        <v>0</v>
      </c>
      <c r="AJ32" s="28">
        <f>IF(AND(_Engine!$P$12=1,BD31&gt;0),ROUND(MIN(_Engine!$O$12,BD31+Z32),2),0)</f>
        <v>0</v>
      </c>
      <c r="AK32" s="28">
        <f>IF(AND(_Engine!$P$3=1,AU31&gt;0),ROUND(MAX(0,MIN(AU31+Q32-AA32,BE32-0)),2),0)</f>
        <v>0</v>
      </c>
      <c r="AL32" s="28">
        <f>IF(AND(_Engine!$P$4=1,AV31&gt;0),ROUND(MAX(0,MIN(AV31+R32-AB32,BE32-SUM(AK32:AK32))),2),0)</f>
        <v>0</v>
      </c>
      <c r="AM32" s="28">
        <f>IF(AND(_Engine!$P$5=1,AW31&gt;0),ROUND(MAX(0,MIN(AW31+S32-AC32,BE32-SUM(AK32:AL32))),2),0)</f>
        <v>0</v>
      </c>
      <c r="AN32" s="28">
        <f>IF(AND(_Engine!$P$6=1,AX31&gt;0),ROUND(MAX(0,MIN(AX31+T32-AD32,BE32-SUM(AK32:AM32))),2),0)</f>
        <v>0</v>
      </c>
      <c r="AO32" s="28">
        <f>IF(AND(_Engine!$P$7=1,AY31&gt;0),ROUND(MAX(0,MIN(AY31+U32-AE32,BE32-SUM(AK32:AN32))),2),0)</f>
        <v>0</v>
      </c>
      <c r="AP32" s="28">
        <f>IF(AND(_Engine!$P$8=1,AZ31&gt;0),ROUND(MAX(0,MIN(AZ31+V32-AF32,BE32-SUM(AK32:AO32))),2),0)</f>
        <v>0</v>
      </c>
      <c r="AQ32" s="28">
        <f>IF(AND(_Engine!$P$9=1,BA31&gt;0),ROUND(MAX(0,MIN(BA31+W32-AG32,BE32-SUM(AK32:AP32))),2),0)</f>
        <v>0</v>
      </c>
      <c r="AR32" s="28">
        <f>IF(AND(_Engine!$P$10=1,BB31&gt;0),ROUND(MAX(0,MIN(BB31+X32-AH32,BE32-SUM(AK32:AQ32))),2),0)</f>
        <v>0</v>
      </c>
      <c r="AS32" s="28">
        <f>IF(AND(_Engine!$P$11=1,BC31&gt;0),ROUND(MAX(0,MIN(BC31+Y32-AI32,BE32-SUM(AK32:AR32))),2),0)</f>
        <v>0</v>
      </c>
      <c r="AT32" s="28">
        <f>IF(AND(_Engine!$P$12=1,BD31&gt;0),ROUND(MAX(0,MIN(BD31+Z32-AJ32,BE32-SUM(AK32:AS32))),2),0)</f>
        <v>0</v>
      </c>
      <c r="AU32" s="28">
        <f>IF(_Engine!$P$3=1,MAX(0,ROUND(AU31+Q32-AA32-AK32,2)),0)</f>
        <v>0</v>
      </c>
      <c r="AV32" s="28">
        <f>IF(_Engine!$P$4=1,MAX(0,ROUND(AV31+R32-AB32-AL32,2)),0)</f>
        <v>0</v>
      </c>
      <c r="AW32" s="28">
        <f>IF(_Engine!$P$5=1,MAX(0,ROUND(AW31+S32-AC32-AM32,2)),0)</f>
        <v>0</v>
      </c>
      <c r="AX32" s="28">
        <f>IF(_Engine!$P$6=1,MAX(0,ROUND(AX31+T32-AD32-AN32,2)),0)</f>
        <v>0</v>
      </c>
      <c r="AY32" s="28">
        <f>IF(_Engine!$P$7=1,MAX(0,ROUND(AY31+U32-AE32-AO32,2)),0)</f>
        <v>0</v>
      </c>
      <c r="AZ32" s="28">
        <f>IF(_Engine!$P$8=1,MAX(0,ROUND(AZ31+V32-AF32-AP32,2)),0)</f>
        <v>0</v>
      </c>
      <c r="BA32" s="28">
        <f>IF(_Engine!$P$9=1,MAX(0,ROUND(BA31+W32-AG32-AQ32,2)),0)</f>
        <v>0</v>
      </c>
      <c r="BB32" s="28">
        <f>IF(_Engine!$P$10=1,MAX(0,ROUND(BB31+X32-AH32-AR32,2)),0)</f>
        <v>0</v>
      </c>
      <c r="BC32" s="28">
        <f>IF(_Engine!$P$11=1,MAX(0,ROUND(BC31+Y32-AI32-AS32,2)),0)</f>
        <v>0</v>
      </c>
      <c r="BD32" s="28">
        <f>IF(_Engine!$P$12=1,MAX(0,ROUND(BD31+Z32-AJ32-AT32,2)),0)</f>
        <v>0</v>
      </c>
      <c r="BE32" s="28">
        <f>ROUND(IFERROR('Debt Planner'!$C$8,0)+IFERROR(C32,0)+MAX(0,_Engine!$E$14-SUM(AA32:AJ32)),2)</f>
        <v>0</v>
      </c>
    </row>
    <row r="33" spans="1:57" x14ac:dyDescent="0.3">
      <c r="A33" s="24">
        <v>25</v>
      </c>
      <c r="B33" s="25">
        <f t="shared" ca="1" si="2"/>
        <v>46925</v>
      </c>
      <c r="C33" s="26">
        <v>0</v>
      </c>
      <c r="D33" s="27">
        <f t="shared" si="0"/>
        <v>0</v>
      </c>
      <c r="E33" s="18" t="str">
        <f>IF(_Engine!$P$3=0,"",IF((AA33+AK33)&gt;0,AA33+AK33,""))</f>
        <v/>
      </c>
      <c r="F33" s="18" t="str">
        <f>IF(_Engine!$P$4=0,"",IF((AB33+AL33)&gt;0,AB33+AL33,""))</f>
        <v/>
      </c>
      <c r="G33" s="18" t="str">
        <f>IF(_Engine!$P$5=0,"",IF((AC33+AM33)&gt;0,AC33+AM33,""))</f>
        <v/>
      </c>
      <c r="H33" s="18" t="str">
        <f>IF(_Engine!$P$6=0,"",IF((AD33+AN33)&gt;0,AD33+AN33,""))</f>
        <v/>
      </c>
      <c r="I33" s="18" t="str">
        <f>IF(_Engine!$P$7=0,"",IF((AE33+AO33)&gt;0,AE33+AO33,""))</f>
        <v/>
      </c>
      <c r="J33" s="18" t="str">
        <f>IF(_Engine!$P$8=0,"",IF((AF33+AP33)&gt;0,AF33+AP33,""))</f>
        <v/>
      </c>
      <c r="K33" s="18" t="str">
        <f>IF(_Engine!$P$9=0,"",IF((AG33+AQ33)&gt;0,AG33+AQ33,""))</f>
        <v/>
      </c>
      <c r="L33" s="18" t="str">
        <f>IF(_Engine!$P$10=0,"",IF((AH33+AR33)&gt;0,AH33+AR33,""))</f>
        <v/>
      </c>
      <c r="M33" s="18" t="str">
        <f>IF(_Engine!$P$11=0,"",IF((AI33+AS33)&gt;0,AI33+AS33,""))</f>
        <v/>
      </c>
      <c r="N33" s="18" t="str">
        <f>IF(_Engine!$P$12=0,"",IF((AJ33+AT33)&gt;0,AJ33+AT33,""))</f>
        <v/>
      </c>
      <c r="O33" s="27">
        <f t="shared" si="1"/>
        <v>0</v>
      </c>
      <c r="Q33" s="28">
        <f>IF(AND(_Engine!$P$3=1,AU32&gt;0),ROUND(AU32*_Engine!$N$3/12,2),0)</f>
        <v>0</v>
      </c>
      <c r="R33" s="28">
        <f>IF(AND(_Engine!$P$4=1,AV32&gt;0),ROUND(AV32*_Engine!$N$4/12,2),0)</f>
        <v>0</v>
      </c>
      <c r="S33" s="28">
        <f>IF(AND(_Engine!$P$5=1,AW32&gt;0),ROUND(AW32*_Engine!$N$5/12,2),0)</f>
        <v>0</v>
      </c>
      <c r="T33" s="28">
        <f>IF(AND(_Engine!$P$6=1,AX32&gt;0),ROUND(AX32*_Engine!$N$6/12,2),0)</f>
        <v>0</v>
      </c>
      <c r="U33" s="28">
        <f>IF(AND(_Engine!$P$7=1,AY32&gt;0),ROUND(AY32*_Engine!$N$7/12,2),0)</f>
        <v>0</v>
      </c>
      <c r="V33" s="28">
        <f>IF(AND(_Engine!$P$8=1,AZ32&gt;0),ROUND(AZ32*_Engine!$N$8/12,2),0)</f>
        <v>0</v>
      </c>
      <c r="W33" s="28">
        <f>IF(AND(_Engine!$P$9=1,BA32&gt;0),ROUND(BA32*_Engine!$N$9/12,2),0)</f>
        <v>0</v>
      </c>
      <c r="X33" s="28">
        <f>IF(AND(_Engine!$P$10=1,BB32&gt;0),ROUND(BB32*_Engine!$N$10/12,2),0)</f>
        <v>0</v>
      </c>
      <c r="Y33" s="28">
        <f>IF(AND(_Engine!$P$11=1,BC32&gt;0),ROUND(BC32*_Engine!$N$11/12,2),0)</f>
        <v>0</v>
      </c>
      <c r="Z33" s="28">
        <f>IF(AND(_Engine!$P$12=1,BD32&gt;0),ROUND(BD32*_Engine!$N$12/12,2),0)</f>
        <v>0</v>
      </c>
      <c r="AA33" s="28">
        <f>IF(AND(_Engine!$P$3=1,AU32&gt;0),ROUND(MIN(_Engine!$O$3,AU32+Q33),2),0)</f>
        <v>0</v>
      </c>
      <c r="AB33" s="28">
        <f>IF(AND(_Engine!$P$4=1,AV32&gt;0),ROUND(MIN(_Engine!$O$4,AV32+R33),2),0)</f>
        <v>0</v>
      </c>
      <c r="AC33" s="28">
        <f>IF(AND(_Engine!$P$5=1,AW32&gt;0),ROUND(MIN(_Engine!$O$5,AW32+S33),2),0)</f>
        <v>0</v>
      </c>
      <c r="AD33" s="28">
        <f>IF(AND(_Engine!$P$6=1,AX32&gt;0),ROUND(MIN(_Engine!$O$6,AX32+T33),2),0)</f>
        <v>0</v>
      </c>
      <c r="AE33" s="28">
        <f>IF(AND(_Engine!$P$7=1,AY32&gt;0),ROUND(MIN(_Engine!$O$7,AY32+U33),2),0)</f>
        <v>0</v>
      </c>
      <c r="AF33" s="28">
        <f>IF(AND(_Engine!$P$8=1,AZ32&gt;0),ROUND(MIN(_Engine!$O$8,AZ32+V33),2),0)</f>
        <v>0</v>
      </c>
      <c r="AG33" s="28">
        <f>IF(AND(_Engine!$P$9=1,BA32&gt;0),ROUND(MIN(_Engine!$O$9,BA32+W33),2),0)</f>
        <v>0</v>
      </c>
      <c r="AH33" s="28">
        <f>IF(AND(_Engine!$P$10=1,BB32&gt;0),ROUND(MIN(_Engine!$O$10,BB32+X33),2),0)</f>
        <v>0</v>
      </c>
      <c r="AI33" s="28">
        <f>IF(AND(_Engine!$P$11=1,BC32&gt;0),ROUND(MIN(_Engine!$O$11,BC32+Y33),2),0)</f>
        <v>0</v>
      </c>
      <c r="AJ33" s="28">
        <f>IF(AND(_Engine!$P$12=1,BD32&gt;0),ROUND(MIN(_Engine!$O$12,BD32+Z33),2),0)</f>
        <v>0</v>
      </c>
      <c r="AK33" s="28">
        <f>IF(AND(_Engine!$P$3=1,AU32&gt;0),ROUND(MAX(0,MIN(AU32+Q33-AA33,BE33-0)),2),0)</f>
        <v>0</v>
      </c>
      <c r="AL33" s="28">
        <f>IF(AND(_Engine!$P$4=1,AV32&gt;0),ROUND(MAX(0,MIN(AV32+R33-AB33,BE33-SUM(AK33:AK33))),2),0)</f>
        <v>0</v>
      </c>
      <c r="AM33" s="28">
        <f>IF(AND(_Engine!$P$5=1,AW32&gt;0),ROUND(MAX(0,MIN(AW32+S33-AC33,BE33-SUM(AK33:AL33))),2),0)</f>
        <v>0</v>
      </c>
      <c r="AN33" s="28">
        <f>IF(AND(_Engine!$P$6=1,AX32&gt;0),ROUND(MAX(0,MIN(AX32+T33-AD33,BE33-SUM(AK33:AM33))),2),0)</f>
        <v>0</v>
      </c>
      <c r="AO33" s="28">
        <f>IF(AND(_Engine!$P$7=1,AY32&gt;0),ROUND(MAX(0,MIN(AY32+U33-AE33,BE33-SUM(AK33:AN33))),2),0)</f>
        <v>0</v>
      </c>
      <c r="AP33" s="28">
        <f>IF(AND(_Engine!$P$8=1,AZ32&gt;0),ROUND(MAX(0,MIN(AZ32+V33-AF33,BE33-SUM(AK33:AO33))),2),0)</f>
        <v>0</v>
      </c>
      <c r="AQ33" s="28">
        <f>IF(AND(_Engine!$P$9=1,BA32&gt;0),ROUND(MAX(0,MIN(BA32+W33-AG33,BE33-SUM(AK33:AP33))),2),0)</f>
        <v>0</v>
      </c>
      <c r="AR33" s="28">
        <f>IF(AND(_Engine!$P$10=1,BB32&gt;0),ROUND(MAX(0,MIN(BB32+X33-AH33,BE33-SUM(AK33:AQ33))),2),0)</f>
        <v>0</v>
      </c>
      <c r="AS33" s="28">
        <f>IF(AND(_Engine!$P$11=1,BC32&gt;0),ROUND(MAX(0,MIN(BC32+Y33-AI33,BE33-SUM(AK33:AR33))),2),0)</f>
        <v>0</v>
      </c>
      <c r="AT33" s="28">
        <f>IF(AND(_Engine!$P$12=1,BD32&gt;0),ROUND(MAX(0,MIN(BD32+Z33-AJ33,BE33-SUM(AK33:AS33))),2),0)</f>
        <v>0</v>
      </c>
      <c r="AU33" s="28">
        <f>IF(_Engine!$P$3=1,MAX(0,ROUND(AU32+Q33-AA33-AK33,2)),0)</f>
        <v>0</v>
      </c>
      <c r="AV33" s="28">
        <f>IF(_Engine!$P$4=1,MAX(0,ROUND(AV32+R33-AB33-AL33,2)),0)</f>
        <v>0</v>
      </c>
      <c r="AW33" s="28">
        <f>IF(_Engine!$P$5=1,MAX(0,ROUND(AW32+S33-AC33-AM33,2)),0)</f>
        <v>0</v>
      </c>
      <c r="AX33" s="28">
        <f>IF(_Engine!$P$6=1,MAX(0,ROUND(AX32+T33-AD33-AN33,2)),0)</f>
        <v>0</v>
      </c>
      <c r="AY33" s="28">
        <f>IF(_Engine!$P$7=1,MAX(0,ROUND(AY32+U33-AE33-AO33,2)),0)</f>
        <v>0</v>
      </c>
      <c r="AZ33" s="28">
        <f>IF(_Engine!$P$8=1,MAX(0,ROUND(AZ32+V33-AF33-AP33,2)),0)</f>
        <v>0</v>
      </c>
      <c r="BA33" s="28">
        <f>IF(_Engine!$P$9=1,MAX(0,ROUND(BA32+W33-AG33-AQ33,2)),0)</f>
        <v>0</v>
      </c>
      <c r="BB33" s="28">
        <f>IF(_Engine!$P$10=1,MAX(0,ROUND(BB32+X33-AH33-AR33,2)),0)</f>
        <v>0</v>
      </c>
      <c r="BC33" s="28">
        <f>IF(_Engine!$P$11=1,MAX(0,ROUND(BC32+Y33-AI33-AS33,2)),0)</f>
        <v>0</v>
      </c>
      <c r="BD33" s="28">
        <f>IF(_Engine!$P$12=1,MAX(0,ROUND(BD32+Z33-AJ33-AT33,2)),0)</f>
        <v>0</v>
      </c>
      <c r="BE33" s="28">
        <f>ROUND(IFERROR('Debt Planner'!$C$8,0)+IFERROR(C33,0)+MAX(0,_Engine!$E$14-SUM(AA33:AJ33)),2)</f>
        <v>0</v>
      </c>
    </row>
    <row r="34" spans="1:57" x14ac:dyDescent="0.3">
      <c r="A34" s="24">
        <v>26</v>
      </c>
      <c r="B34" s="25">
        <f t="shared" ca="1" si="2"/>
        <v>46955</v>
      </c>
      <c r="C34" s="26">
        <v>0</v>
      </c>
      <c r="D34" s="27">
        <f t="shared" si="0"/>
        <v>0</v>
      </c>
      <c r="E34" s="18" t="str">
        <f>IF(_Engine!$P$3=0,"",IF((AA34+AK34)&gt;0,AA34+AK34,""))</f>
        <v/>
      </c>
      <c r="F34" s="18" t="str">
        <f>IF(_Engine!$P$4=0,"",IF((AB34+AL34)&gt;0,AB34+AL34,""))</f>
        <v/>
      </c>
      <c r="G34" s="18" t="str">
        <f>IF(_Engine!$P$5=0,"",IF((AC34+AM34)&gt;0,AC34+AM34,""))</f>
        <v/>
      </c>
      <c r="H34" s="18" t="str">
        <f>IF(_Engine!$P$6=0,"",IF((AD34+AN34)&gt;0,AD34+AN34,""))</f>
        <v/>
      </c>
      <c r="I34" s="18" t="str">
        <f>IF(_Engine!$P$7=0,"",IF((AE34+AO34)&gt;0,AE34+AO34,""))</f>
        <v/>
      </c>
      <c r="J34" s="18" t="str">
        <f>IF(_Engine!$P$8=0,"",IF((AF34+AP34)&gt;0,AF34+AP34,""))</f>
        <v/>
      </c>
      <c r="K34" s="18" t="str">
        <f>IF(_Engine!$P$9=0,"",IF((AG34+AQ34)&gt;0,AG34+AQ34,""))</f>
        <v/>
      </c>
      <c r="L34" s="18" t="str">
        <f>IF(_Engine!$P$10=0,"",IF((AH34+AR34)&gt;0,AH34+AR34,""))</f>
        <v/>
      </c>
      <c r="M34" s="18" t="str">
        <f>IF(_Engine!$P$11=0,"",IF((AI34+AS34)&gt;0,AI34+AS34,""))</f>
        <v/>
      </c>
      <c r="N34" s="18" t="str">
        <f>IF(_Engine!$P$12=0,"",IF((AJ34+AT34)&gt;0,AJ34+AT34,""))</f>
        <v/>
      </c>
      <c r="O34" s="27">
        <f t="shared" si="1"/>
        <v>0</v>
      </c>
      <c r="Q34" s="28">
        <f>IF(AND(_Engine!$P$3=1,AU33&gt;0),ROUND(AU33*_Engine!$N$3/12,2),0)</f>
        <v>0</v>
      </c>
      <c r="R34" s="28">
        <f>IF(AND(_Engine!$P$4=1,AV33&gt;0),ROUND(AV33*_Engine!$N$4/12,2),0)</f>
        <v>0</v>
      </c>
      <c r="S34" s="28">
        <f>IF(AND(_Engine!$P$5=1,AW33&gt;0),ROUND(AW33*_Engine!$N$5/12,2),0)</f>
        <v>0</v>
      </c>
      <c r="T34" s="28">
        <f>IF(AND(_Engine!$P$6=1,AX33&gt;0),ROUND(AX33*_Engine!$N$6/12,2),0)</f>
        <v>0</v>
      </c>
      <c r="U34" s="28">
        <f>IF(AND(_Engine!$P$7=1,AY33&gt;0),ROUND(AY33*_Engine!$N$7/12,2),0)</f>
        <v>0</v>
      </c>
      <c r="V34" s="28">
        <f>IF(AND(_Engine!$P$8=1,AZ33&gt;0),ROUND(AZ33*_Engine!$N$8/12,2),0)</f>
        <v>0</v>
      </c>
      <c r="W34" s="28">
        <f>IF(AND(_Engine!$P$9=1,BA33&gt;0),ROUND(BA33*_Engine!$N$9/12,2),0)</f>
        <v>0</v>
      </c>
      <c r="X34" s="28">
        <f>IF(AND(_Engine!$P$10=1,BB33&gt;0),ROUND(BB33*_Engine!$N$10/12,2),0)</f>
        <v>0</v>
      </c>
      <c r="Y34" s="28">
        <f>IF(AND(_Engine!$P$11=1,BC33&gt;0),ROUND(BC33*_Engine!$N$11/12,2),0)</f>
        <v>0</v>
      </c>
      <c r="Z34" s="28">
        <f>IF(AND(_Engine!$P$12=1,BD33&gt;0),ROUND(BD33*_Engine!$N$12/12,2),0)</f>
        <v>0</v>
      </c>
      <c r="AA34" s="28">
        <f>IF(AND(_Engine!$P$3=1,AU33&gt;0),ROUND(MIN(_Engine!$O$3,AU33+Q34),2),0)</f>
        <v>0</v>
      </c>
      <c r="AB34" s="28">
        <f>IF(AND(_Engine!$P$4=1,AV33&gt;0),ROUND(MIN(_Engine!$O$4,AV33+R34),2),0)</f>
        <v>0</v>
      </c>
      <c r="AC34" s="28">
        <f>IF(AND(_Engine!$P$5=1,AW33&gt;0),ROUND(MIN(_Engine!$O$5,AW33+S34),2),0)</f>
        <v>0</v>
      </c>
      <c r="AD34" s="28">
        <f>IF(AND(_Engine!$P$6=1,AX33&gt;0),ROUND(MIN(_Engine!$O$6,AX33+T34),2),0)</f>
        <v>0</v>
      </c>
      <c r="AE34" s="28">
        <f>IF(AND(_Engine!$P$7=1,AY33&gt;0),ROUND(MIN(_Engine!$O$7,AY33+U34),2),0)</f>
        <v>0</v>
      </c>
      <c r="AF34" s="28">
        <f>IF(AND(_Engine!$P$8=1,AZ33&gt;0),ROUND(MIN(_Engine!$O$8,AZ33+V34),2),0)</f>
        <v>0</v>
      </c>
      <c r="AG34" s="28">
        <f>IF(AND(_Engine!$P$9=1,BA33&gt;0),ROUND(MIN(_Engine!$O$9,BA33+W34),2),0)</f>
        <v>0</v>
      </c>
      <c r="AH34" s="28">
        <f>IF(AND(_Engine!$P$10=1,BB33&gt;0),ROUND(MIN(_Engine!$O$10,BB33+X34),2),0)</f>
        <v>0</v>
      </c>
      <c r="AI34" s="28">
        <f>IF(AND(_Engine!$P$11=1,BC33&gt;0),ROUND(MIN(_Engine!$O$11,BC33+Y34),2),0)</f>
        <v>0</v>
      </c>
      <c r="AJ34" s="28">
        <f>IF(AND(_Engine!$P$12=1,BD33&gt;0),ROUND(MIN(_Engine!$O$12,BD33+Z34),2),0)</f>
        <v>0</v>
      </c>
      <c r="AK34" s="28">
        <f>IF(AND(_Engine!$P$3=1,AU33&gt;0),ROUND(MAX(0,MIN(AU33+Q34-AA34,BE34-0)),2),0)</f>
        <v>0</v>
      </c>
      <c r="AL34" s="28">
        <f>IF(AND(_Engine!$P$4=1,AV33&gt;0),ROUND(MAX(0,MIN(AV33+R34-AB34,BE34-SUM(AK34:AK34))),2),0)</f>
        <v>0</v>
      </c>
      <c r="AM34" s="28">
        <f>IF(AND(_Engine!$P$5=1,AW33&gt;0),ROUND(MAX(0,MIN(AW33+S34-AC34,BE34-SUM(AK34:AL34))),2),0)</f>
        <v>0</v>
      </c>
      <c r="AN34" s="28">
        <f>IF(AND(_Engine!$P$6=1,AX33&gt;0),ROUND(MAX(0,MIN(AX33+T34-AD34,BE34-SUM(AK34:AM34))),2),0)</f>
        <v>0</v>
      </c>
      <c r="AO34" s="28">
        <f>IF(AND(_Engine!$P$7=1,AY33&gt;0),ROUND(MAX(0,MIN(AY33+U34-AE34,BE34-SUM(AK34:AN34))),2),0)</f>
        <v>0</v>
      </c>
      <c r="AP34" s="28">
        <f>IF(AND(_Engine!$P$8=1,AZ33&gt;0),ROUND(MAX(0,MIN(AZ33+V34-AF34,BE34-SUM(AK34:AO34))),2),0)</f>
        <v>0</v>
      </c>
      <c r="AQ34" s="28">
        <f>IF(AND(_Engine!$P$9=1,BA33&gt;0),ROUND(MAX(0,MIN(BA33+W34-AG34,BE34-SUM(AK34:AP34))),2),0)</f>
        <v>0</v>
      </c>
      <c r="AR34" s="28">
        <f>IF(AND(_Engine!$P$10=1,BB33&gt;0),ROUND(MAX(0,MIN(BB33+X34-AH34,BE34-SUM(AK34:AQ34))),2),0)</f>
        <v>0</v>
      </c>
      <c r="AS34" s="28">
        <f>IF(AND(_Engine!$P$11=1,BC33&gt;0),ROUND(MAX(0,MIN(BC33+Y34-AI34,BE34-SUM(AK34:AR34))),2),0)</f>
        <v>0</v>
      </c>
      <c r="AT34" s="28">
        <f>IF(AND(_Engine!$P$12=1,BD33&gt;0),ROUND(MAX(0,MIN(BD33+Z34-AJ34,BE34-SUM(AK34:AS34))),2),0)</f>
        <v>0</v>
      </c>
      <c r="AU34" s="28">
        <f>IF(_Engine!$P$3=1,MAX(0,ROUND(AU33+Q34-AA34-AK34,2)),0)</f>
        <v>0</v>
      </c>
      <c r="AV34" s="28">
        <f>IF(_Engine!$P$4=1,MAX(0,ROUND(AV33+R34-AB34-AL34,2)),0)</f>
        <v>0</v>
      </c>
      <c r="AW34" s="28">
        <f>IF(_Engine!$P$5=1,MAX(0,ROUND(AW33+S34-AC34-AM34,2)),0)</f>
        <v>0</v>
      </c>
      <c r="AX34" s="28">
        <f>IF(_Engine!$P$6=1,MAX(0,ROUND(AX33+T34-AD34-AN34,2)),0)</f>
        <v>0</v>
      </c>
      <c r="AY34" s="28">
        <f>IF(_Engine!$P$7=1,MAX(0,ROUND(AY33+U34-AE34-AO34,2)),0)</f>
        <v>0</v>
      </c>
      <c r="AZ34" s="28">
        <f>IF(_Engine!$P$8=1,MAX(0,ROUND(AZ33+V34-AF34-AP34,2)),0)</f>
        <v>0</v>
      </c>
      <c r="BA34" s="28">
        <f>IF(_Engine!$P$9=1,MAX(0,ROUND(BA33+W34-AG34-AQ34,2)),0)</f>
        <v>0</v>
      </c>
      <c r="BB34" s="28">
        <f>IF(_Engine!$P$10=1,MAX(0,ROUND(BB33+X34-AH34-AR34,2)),0)</f>
        <v>0</v>
      </c>
      <c r="BC34" s="28">
        <f>IF(_Engine!$P$11=1,MAX(0,ROUND(BC33+Y34-AI34-AS34,2)),0)</f>
        <v>0</v>
      </c>
      <c r="BD34" s="28">
        <f>IF(_Engine!$P$12=1,MAX(0,ROUND(BD33+Z34-AJ34-AT34,2)),0)</f>
        <v>0</v>
      </c>
      <c r="BE34" s="28">
        <f>ROUND(IFERROR('Debt Planner'!$C$8,0)+IFERROR(C34,0)+MAX(0,_Engine!$E$14-SUM(AA34:AJ34)),2)</f>
        <v>0</v>
      </c>
    </row>
    <row r="35" spans="1:57" x14ac:dyDescent="0.3">
      <c r="A35" s="24">
        <v>27</v>
      </c>
      <c r="B35" s="25">
        <f t="shared" ca="1" si="2"/>
        <v>46986</v>
      </c>
      <c r="C35" s="26">
        <v>0</v>
      </c>
      <c r="D35" s="27">
        <f t="shared" si="0"/>
        <v>0</v>
      </c>
      <c r="E35" s="18" t="str">
        <f>IF(_Engine!$P$3=0,"",IF((AA35+AK35)&gt;0,AA35+AK35,""))</f>
        <v/>
      </c>
      <c r="F35" s="18" t="str">
        <f>IF(_Engine!$P$4=0,"",IF((AB35+AL35)&gt;0,AB35+AL35,""))</f>
        <v/>
      </c>
      <c r="G35" s="18" t="str">
        <f>IF(_Engine!$P$5=0,"",IF((AC35+AM35)&gt;0,AC35+AM35,""))</f>
        <v/>
      </c>
      <c r="H35" s="18" t="str">
        <f>IF(_Engine!$P$6=0,"",IF((AD35+AN35)&gt;0,AD35+AN35,""))</f>
        <v/>
      </c>
      <c r="I35" s="18" t="str">
        <f>IF(_Engine!$P$7=0,"",IF((AE35+AO35)&gt;0,AE35+AO35,""))</f>
        <v/>
      </c>
      <c r="J35" s="18" t="str">
        <f>IF(_Engine!$P$8=0,"",IF((AF35+AP35)&gt;0,AF35+AP35,""))</f>
        <v/>
      </c>
      <c r="K35" s="18" t="str">
        <f>IF(_Engine!$P$9=0,"",IF((AG35+AQ35)&gt;0,AG35+AQ35,""))</f>
        <v/>
      </c>
      <c r="L35" s="18" t="str">
        <f>IF(_Engine!$P$10=0,"",IF((AH35+AR35)&gt;0,AH35+AR35,""))</f>
        <v/>
      </c>
      <c r="M35" s="18" t="str">
        <f>IF(_Engine!$P$11=0,"",IF((AI35+AS35)&gt;0,AI35+AS35,""))</f>
        <v/>
      </c>
      <c r="N35" s="18" t="str">
        <f>IF(_Engine!$P$12=0,"",IF((AJ35+AT35)&gt;0,AJ35+AT35,""))</f>
        <v/>
      </c>
      <c r="O35" s="27">
        <f t="shared" si="1"/>
        <v>0</v>
      </c>
      <c r="Q35" s="28">
        <f>IF(AND(_Engine!$P$3=1,AU34&gt;0),ROUND(AU34*_Engine!$N$3/12,2),0)</f>
        <v>0</v>
      </c>
      <c r="R35" s="28">
        <f>IF(AND(_Engine!$P$4=1,AV34&gt;0),ROUND(AV34*_Engine!$N$4/12,2),0)</f>
        <v>0</v>
      </c>
      <c r="S35" s="28">
        <f>IF(AND(_Engine!$P$5=1,AW34&gt;0),ROUND(AW34*_Engine!$N$5/12,2),0)</f>
        <v>0</v>
      </c>
      <c r="T35" s="28">
        <f>IF(AND(_Engine!$P$6=1,AX34&gt;0),ROUND(AX34*_Engine!$N$6/12,2),0)</f>
        <v>0</v>
      </c>
      <c r="U35" s="28">
        <f>IF(AND(_Engine!$P$7=1,AY34&gt;0),ROUND(AY34*_Engine!$N$7/12,2),0)</f>
        <v>0</v>
      </c>
      <c r="V35" s="28">
        <f>IF(AND(_Engine!$P$8=1,AZ34&gt;0),ROUND(AZ34*_Engine!$N$8/12,2),0)</f>
        <v>0</v>
      </c>
      <c r="W35" s="28">
        <f>IF(AND(_Engine!$P$9=1,BA34&gt;0),ROUND(BA34*_Engine!$N$9/12,2),0)</f>
        <v>0</v>
      </c>
      <c r="X35" s="28">
        <f>IF(AND(_Engine!$P$10=1,BB34&gt;0),ROUND(BB34*_Engine!$N$10/12,2),0)</f>
        <v>0</v>
      </c>
      <c r="Y35" s="28">
        <f>IF(AND(_Engine!$P$11=1,BC34&gt;0),ROUND(BC34*_Engine!$N$11/12,2),0)</f>
        <v>0</v>
      </c>
      <c r="Z35" s="28">
        <f>IF(AND(_Engine!$P$12=1,BD34&gt;0),ROUND(BD34*_Engine!$N$12/12,2),0)</f>
        <v>0</v>
      </c>
      <c r="AA35" s="28">
        <f>IF(AND(_Engine!$P$3=1,AU34&gt;0),ROUND(MIN(_Engine!$O$3,AU34+Q35),2),0)</f>
        <v>0</v>
      </c>
      <c r="AB35" s="28">
        <f>IF(AND(_Engine!$P$4=1,AV34&gt;0),ROUND(MIN(_Engine!$O$4,AV34+R35),2),0)</f>
        <v>0</v>
      </c>
      <c r="AC35" s="28">
        <f>IF(AND(_Engine!$P$5=1,AW34&gt;0),ROUND(MIN(_Engine!$O$5,AW34+S35),2),0)</f>
        <v>0</v>
      </c>
      <c r="AD35" s="28">
        <f>IF(AND(_Engine!$P$6=1,AX34&gt;0),ROUND(MIN(_Engine!$O$6,AX34+T35),2),0)</f>
        <v>0</v>
      </c>
      <c r="AE35" s="28">
        <f>IF(AND(_Engine!$P$7=1,AY34&gt;0),ROUND(MIN(_Engine!$O$7,AY34+U35),2),0)</f>
        <v>0</v>
      </c>
      <c r="AF35" s="28">
        <f>IF(AND(_Engine!$P$8=1,AZ34&gt;0),ROUND(MIN(_Engine!$O$8,AZ34+V35),2),0)</f>
        <v>0</v>
      </c>
      <c r="AG35" s="28">
        <f>IF(AND(_Engine!$P$9=1,BA34&gt;0),ROUND(MIN(_Engine!$O$9,BA34+W35),2),0)</f>
        <v>0</v>
      </c>
      <c r="AH35" s="28">
        <f>IF(AND(_Engine!$P$10=1,BB34&gt;0),ROUND(MIN(_Engine!$O$10,BB34+X35),2),0)</f>
        <v>0</v>
      </c>
      <c r="AI35" s="28">
        <f>IF(AND(_Engine!$P$11=1,BC34&gt;0),ROUND(MIN(_Engine!$O$11,BC34+Y35),2),0)</f>
        <v>0</v>
      </c>
      <c r="AJ35" s="28">
        <f>IF(AND(_Engine!$P$12=1,BD34&gt;0),ROUND(MIN(_Engine!$O$12,BD34+Z35),2),0)</f>
        <v>0</v>
      </c>
      <c r="AK35" s="28">
        <f>IF(AND(_Engine!$P$3=1,AU34&gt;0),ROUND(MAX(0,MIN(AU34+Q35-AA35,BE35-0)),2),0)</f>
        <v>0</v>
      </c>
      <c r="AL35" s="28">
        <f>IF(AND(_Engine!$P$4=1,AV34&gt;0),ROUND(MAX(0,MIN(AV34+R35-AB35,BE35-SUM(AK35:AK35))),2),0)</f>
        <v>0</v>
      </c>
      <c r="AM35" s="28">
        <f>IF(AND(_Engine!$P$5=1,AW34&gt;0),ROUND(MAX(0,MIN(AW34+S35-AC35,BE35-SUM(AK35:AL35))),2),0)</f>
        <v>0</v>
      </c>
      <c r="AN35" s="28">
        <f>IF(AND(_Engine!$P$6=1,AX34&gt;0),ROUND(MAX(0,MIN(AX34+T35-AD35,BE35-SUM(AK35:AM35))),2),0)</f>
        <v>0</v>
      </c>
      <c r="AO35" s="28">
        <f>IF(AND(_Engine!$P$7=1,AY34&gt;0),ROUND(MAX(0,MIN(AY34+U35-AE35,BE35-SUM(AK35:AN35))),2),0)</f>
        <v>0</v>
      </c>
      <c r="AP35" s="28">
        <f>IF(AND(_Engine!$P$8=1,AZ34&gt;0),ROUND(MAX(0,MIN(AZ34+V35-AF35,BE35-SUM(AK35:AO35))),2),0)</f>
        <v>0</v>
      </c>
      <c r="AQ35" s="28">
        <f>IF(AND(_Engine!$P$9=1,BA34&gt;0),ROUND(MAX(0,MIN(BA34+W35-AG35,BE35-SUM(AK35:AP35))),2),0)</f>
        <v>0</v>
      </c>
      <c r="AR35" s="28">
        <f>IF(AND(_Engine!$P$10=1,BB34&gt;0),ROUND(MAX(0,MIN(BB34+X35-AH35,BE35-SUM(AK35:AQ35))),2),0)</f>
        <v>0</v>
      </c>
      <c r="AS35" s="28">
        <f>IF(AND(_Engine!$P$11=1,BC34&gt;0),ROUND(MAX(0,MIN(BC34+Y35-AI35,BE35-SUM(AK35:AR35))),2),0)</f>
        <v>0</v>
      </c>
      <c r="AT35" s="28">
        <f>IF(AND(_Engine!$P$12=1,BD34&gt;0),ROUND(MAX(0,MIN(BD34+Z35-AJ35,BE35-SUM(AK35:AS35))),2),0)</f>
        <v>0</v>
      </c>
      <c r="AU35" s="28">
        <f>IF(_Engine!$P$3=1,MAX(0,ROUND(AU34+Q35-AA35-AK35,2)),0)</f>
        <v>0</v>
      </c>
      <c r="AV35" s="28">
        <f>IF(_Engine!$P$4=1,MAX(0,ROUND(AV34+R35-AB35-AL35,2)),0)</f>
        <v>0</v>
      </c>
      <c r="AW35" s="28">
        <f>IF(_Engine!$P$5=1,MAX(0,ROUND(AW34+S35-AC35-AM35,2)),0)</f>
        <v>0</v>
      </c>
      <c r="AX35" s="28">
        <f>IF(_Engine!$P$6=1,MAX(0,ROUND(AX34+T35-AD35-AN35,2)),0)</f>
        <v>0</v>
      </c>
      <c r="AY35" s="28">
        <f>IF(_Engine!$P$7=1,MAX(0,ROUND(AY34+U35-AE35-AO35,2)),0)</f>
        <v>0</v>
      </c>
      <c r="AZ35" s="28">
        <f>IF(_Engine!$P$8=1,MAX(0,ROUND(AZ34+V35-AF35-AP35,2)),0)</f>
        <v>0</v>
      </c>
      <c r="BA35" s="28">
        <f>IF(_Engine!$P$9=1,MAX(0,ROUND(BA34+W35-AG35-AQ35,2)),0)</f>
        <v>0</v>
      </c>
      <c r="BB35" s="28">
        <f>IF(_Engine!$P$10=1,MAX(0,ROUND(BB34+X35-AH35-AR35,2)),0)</f>
        <v>0</v>
      </c>
      <c r="BC35" s="28">
        <f>IF(_Engine!$P$11=1,MAX(0,ROUND(BC34+Y35-AI35-AS35,2)),0)</f>
        <v>0</v>
      </c>
      <c r="BD35" s="28">
        <f>IF(_Engine!$P$12=1,MAX(0,ROUND(BD34+Z35-AJ35-AT35,2)),0)</f>
        <v>0</v>
      </c>
      <c r="BE35" s="28">
        <f>ROUND(IFERROR('Debt Planner'!$C$8,0)+IFERROR(C35,0)+MAX(0,_Engine!$E$14-SUM(AA35:AJ35)),2)</f>
        <v>0</v>
      </c>
    </row>
    <row r="36" spans="1:57" x14ac:dyDescent="0.3">
      <c r="A36" s="24">
        <v>28</v>
      </c>
      <c r="B36" s="25">
        <f t="shared" ca="1" si="2"/>
        <v>47017</v>
      </c>
      <c r="C36" s="26">
        <v>0</v>
      </c>
      <c r="D36" s="27">
        <f t="shared" si="0"/>
        <v>0</v>
      </c>
      <c r="E36" s="18" t="str">
        <f>IF(_Engine!$P$3=0,"",IF((AA36+AK36)&gt;0,AA36+AK36,""))</f>
        <v/>
      </c>
      <c r="F36" s="18" t="str">
        <f>IF(_Engine!$P$4=0,"",IF((AB36+AL36)&gt;0,AB36+AL36,""))</f>
        <v/>
      </c>
      <c r="G36" s="18" t="str">
        <f>IF(_Engine!$P$5=0,"",IF((AC36+AM36)&gt;0,AC36+AM36,""))</f>
        <v/>
      </c>
      <c r="H36" s="18" t="str">
        <f>IF(_Engine!$P$6=0,"",IF((AD36+AN36)&gt;0,AD36+AN36,""))</f>
        <v/>
      </c>
      <c r="I36" s="18" t="str">
        <f>IF(_Engine!$P$7=0,"",IF((AE36+AO36)&gt;0,AE36+AO36,""))</f>
        <v/>
      </c>
      <c r="J36" s="18" t="str">
        <f>IF(_Engine!$P$8=0,"",IF((AF36+AP36)&gt;0,AF36+AP36,""))</f>
        <v/>
      </c>
      <c r="K36" s="18" t="str">
        <f>IF(_Engine!$P$9=0,"",IF((AG36+AQ36)&gt;0,AG36+AQ36,""))</f>
        <v/>
      </c>
      <c r="L36" s="18" t="str">
        <f>IF(_Engine!$P$10=0,"",IF((AH36+AR36)&gt;0,AH36+AR36,""))</f>
        <v/>
      </c>
      <c r="M36" s="18" t="str">
        <f>IF(_Engine!$P$11=0,"",IF((AI36+AS36)&gt;0,AI36+AS36,""))</f>
        <v/>
      </c>
      <c r="N36" s="18" t="str">
        <f>IF(_Engine!$P$12=0,"",IF((AJ36+AT36)&gt;0,AJ36+AT36,""))</f>
        <v/>
      </c>
      <c r="O36" s="27">
        <f t="shared" si="1"/>
        <v>0</v>
      </c>
      <c r="Q36" s="28">
        <f>IF(AND(_Engine!$P$3=1,AU35&gt;0),ROUND(AU35*_Engine!$N$3/12,2),0)</f>
        <v>0</v>
      </c>
      <c r="R36" s="28">
        <f>IF(AND(_Engine!$P$4=1,AV35&gt;0),ROUND(AV35*_Engine!$N$4/12,2),0)</f>
        <v>0</v>
      </c>
      <c r="S36" s="28">
        <f>IF(AND(_Engine!$P$5=1,AW35&gt;0),ROUND(AW35*_Engine!$N$5/12,2),0)</f>
        <v>0</v>
      </c>
      <c r="T36" s="28">
        <f>IF(AND(_Engine!$P$6=1,AX35&gt;0),ROUND(AX35*_Engine!$N$6/12,2),0)</f>
        <v>0</v>
      </c>
      <c r="U36" s="28">
        <f>IF(AND(_Engine!$P$7=1,AY35&gt;0),ROUND(AY35*_Engine!$N$7/12,2),0)</f>
        <v>0</v>
      </c>
      <c r="V36" s="28">
        <f>IF(AND(_Engine!$P$8=1,AZ35&gt;0),ROUND(AZ35*_Engine!$N$8/12,2),0)</f>
        <v>0</v>
      </c>
      <c r="W36" s="28">
        <f>IF(AND(_Engine!$P$9=1,BA35&gt;0),ROUND(BA35*_Engine!$N$9/12,2),0)</f>
        <v>0</v>
      </c>
      <c r="X36" s="28">
        <f>IF(AND(_Engine!$P$10=1,BB35&gt;0),ROUND(BB35*_Engine!$N$10/12,2),0)</f>
        <v>0</v>
      </c>
      <c r="Y36" s="28">
        <f>IF(AND(_Engine!$P$11=1,BC35&gt;0),ROUND(BC35*_Engine!$N$11/12,2),0)</f>
        <v>0</v>
      </c>
      <c r="Z36" s="28">
        <f>IF(AND(_Engine!$P$12=1,BD35&gt;0),ROUND(BD35*_Engine!$N$12/12,2),0)</f>
        <v>0</v>
      </c>
      <c r="AA36" s="28">
        <f>IF(AND(_Engine!$P$3=1,AU35&gt;0),ROUND(MIN(_Engine!$O$3,AU35+Q36),2),0)</f>
        <v>0</v>
      </c>
      <c r="AB36" s="28">
        <f>IF(AND(_Engine!$P$4=1,AV35&gt;0),ROUND(MIN(_Engine!$O$4,AV35+R36),2),0)</f>
        <v>0</v>
      </c>
      <c r="AC36" s="28">
        <f>IF(AND(_Engine!$P$5=1,AW35&gt;0),ROUND(MIN(_Engine!$O$5,AW35+S36),2),0)</f>
        <v>0</v>
      </c>
      <c r="AD36" s="28">
        <f>IF(AND(_Engine!$P$6=1,AX35&gt;0),ROUND(MIN(_Engine!$O$6,AX35+T36),2),0)</f>
        <v>0</v>
      </c>
      <c r="AE36" s="28">
        <f>IF(AND(_Engine!$P$7=1,AY35&gt;0),ROUND(MIN(_Engine!$O$7,AY35+U36),2),0)</f>
        <v>0</v>
      </c>
      <c r="AF36" s="28">
        <f>IF(AND(_Engine!$P$8=1,AZ35&gt;0),ROUND(MIN(_Engine!$O$8,AZ35+V36),2),0)</f>
        <v>0</v>
      </c>
      <c r="AG36" s="28">
        <f>IF(AND(_Engine!$P$9=1,BA35&gt;0),ROUND(MIN(_Engine!$O$9,BA35+W36),2),0)</f>
        <v>0</v>
      </c>
      <c r="AH36" s="28">
        <f>IF(AND(_Engine!$P$10=1,BB35&gt;0),ROUND(MIN(_Engine!$O$10,BB35+X36),2),0)</f>
        <v>0</v>
      </c>
      <c r="AI36" s="28">
        <f>IF(AND(_Engine!$P$11=1,BC35&gt;0),ROUND(MIN(_Engine!$O$11,BC35+Y36),2),0)</f>
        <v>0</v>
      </c>
      <c r="AJ36" s="28">
        <f>IF(AND(_Engine!$P$12=1,BD35&gt;0),ROUND(MIN(_Engine!$O$12,BD35+Z36),2),0)</f>
        <v>0</v>
      </c>
      <c r="AK36" s="28">
        <f>IF(AND(_Engine!$P$3=1,AU35&gt;0),ROUND(MAX(0,MIN(AU35+Q36-AA36,BE36-0)),2),0)</f>
        <v>0</v>
      </c>
      <c r="AL36" s="28">
        <f>IF(AND(_Engine!$P$4=1,AV35&gt;0),ROUND(MAX(0,MIN(AV35+R36-AB36,BE36-SUM(AK36:AK36))),2),0)</f>
        <v>0</v>
      </c>
      <c r="AM36" s="28">
        <f>IF(AND(_Engine!$P$5=1,AW35&gt;0),ROUND(MAX(0,MIN(AW35+S36-AC36,BE36-SUM(AK36:AL36))),2),0)</f>
        <v>0</v>
      </c>
      <c r="AN36" s="28">
        <f>IF(AND(_Engine!$P$6=1,AX35&gt;0),ROUND(MAX(0,MIN(AX35+T36-AD36,BE36-SUM(AK36:AM36))),2),0)</f>
        <v>0</v>
      </c>
      <c r="AO36" s="28">
        <f>IF(AND(_Engine!$P$7=1,AY35&gt;0),ROUND(MAX(0,MIN(AY35+U36-AE36,BE36-SUM(AK36:AN36))),2),0)</f>
        <v>0</v>
      </c>
      <c r="AP36" s="28">
        <f>IF(AND(_Engine!$P$8=1,AZ35&gt;0),ROUND(MAX(0,MIN(AZ35+V36-AF36,BE36-SUM(AK36:AO36))),2),0)</f>
        <v>0</v>
      </c>
      <c r="AQ36" s="28">
        <f>IF(AND(_Engine!$P$9=1,BA35&gt;0),ROUND(MAX(0,MIN(BA35+W36-AG36,BE36-SUM(AK36:AP36))),2),0)</f>
        <v>0</v>
      </c>
      <c r="AR36" s="28">
        <f>IF(AND(_Engine!$P$10=1,BB35&gt;0),ROUND(MAX(0,MIN(BB35+X36-AH36,BE36-SUM(AK36:AQ36))),2),0)</f>
        <v>0</v>
      </c>
      <c r="AS36" s="28">
        <f>IF(AND(_Engine!$P$11=1,BC35&gt;0),ROUND(MAX(0,MIN(BC35+Y36-AI36,BE36-SUM(AK36:AR36))),2),0)</f>
        <v>0</v>
      </c>
      <c r="AT36" s="28">
        <f>IF(AND(_Engine!$P$12=1,BD35&gt;0),ROUND(MAX(0,MIN(BD35+Z36-AJ36,BE36-SUM(AK36:AS36))),2),0)</f>
        <v>0</v>
      </c>
      <c r="AU36" s="28">
        <f>IF(_Engine!$P$3=1,MAX(0,ROUND(AU35+Q36-AA36-AK36,2)),0)</f>
        <v>0</v>
      </c>
      <c r="AV36" s="28">
        <f>IF(_Engine!$P$4=1,MAX(0,ROUND(AV35+R36-AB36-AL36,2)),0)</f>
        <v>0</v>
      </c>
      <c r="AW36" s="28">
        <f>IF(_Engine!$P$5=1,MAX(0,ROUND(AW35+S36-AC36-AM36,2)),0)</f>
        <v>0</v>
      </c>
      <c r="AX36" s="28">
        <f>IF(_Engine!$P$6=1,MAX(0,ROUND(AX35+T36-AD36-AN36,2)),0)</f>
        <v>0</v>
      </c>
      <c r="AY36" s="28">
        <f>IF(_Engine!$P$7=1,MAX(0,ROUND(AY35+U36-AE36-AO36,2)),0)</f>
        <v>0</v>
      </c>
      <c r="AZ36" s="28">
        <f>IF(_Engine!$P$8=1,MAX(0,ROUND(AZ35+V36-AF36-AP36,2)),0)</f>
        <v>0</v>
      </c>
      <c r="BA36" s="28">
        <f>IF(_Engine!$P$9=1,MAX(0,ROUND(BA35+W36-AG36-AQ36,2)),0)</f>
        <v>0</v>
      </c>
      <c r="BB36" s="28">
        <f>IF(_Engine!$P$10=1,MAX(0,ROUND(BB35+X36-AH36-AR36,2)),0)</f>
        <v>0</v>
      </c>
      <c r="BC36" s="28">
        <f>IF(_Engine!$P$11=1,MAX(0,ROUND(BC35+Y36-AI36-AS36,2)),0)</f>
        <v>0</v>
      </c>
      <c r="BD36" s="28">
        <f>IF(_Engine!$P$12=1,MAX(0,ROUND(BD35+Z36-AJ36-AT36,2)),0)</f>
        <v>0</v>
      </c>
      <c r="BE36" s="28">
        <f>ROUND(IFERROR('Debt Planner'!$C$8,0)+IFERROR(C36,0)+MAX(0,_Engine!$E$14-SUM(AA36:AJ36)),2)</f>
        <v>0</v>
      </c>
    </row>
    <row r="37" spans="1:57" x14ac:dyDescent="0.3">
      <c r="A37" s="24">
        <v>29</v>
      </c>
      <c r="B37" s="25">
        <f t="shared" ca="1" si="2"/>
        <v>47047</v>
      </c>
      <c r="C37" s="26">
        <v>0</v>
      </c>
      <c r="D37" s="27">
        <f t="shared" si="0"/>
        <v>0</v>
      </c>
      <c r="E37" s="18" t="str">
        <f>IF(_Engine!$P$3=0,"",IF((AA37+AK37)&gt;0,AA37+AK37,""))</f>
        <v/>
      </c>
      <c r="F37" s="18" t="str">
        <f>IF(_Engine!$P$4=0,"",IF((AB37+AL37)&gt;0,AB37+AL37,""))</f>
        <v/>
      </c>
      <c r="G37" s="18" t="str">
        <f>IF(_Engine!$P$5=0,"",IF((AC37+AM37)&gt;0,AC37+AM37,""))</f>
        <v/>
      </c>
      <c r="H37" s="18" t="str">
        <f>IF(_Engine!$P$6=0,"",IF((AD37+AN37)&gt;0,AD37+AN37,""))</f>
        <v/>
      </c>
      <c r="I37" s="18" t="str">
        <f>IF(_Engine!$P$7=0,"",IF((AE37+AO37)&gt;0,AE37+AO37,""))</f>
        <v/>
      </c>
      <c r="J37" s="18" t="str">
        <f>IF(_Engine!$P$8=0,"",IF((AF37+AP37)&gt;0,AF37+AP37,""))</f>
        <v/>
      </c>
      <c r="K37" s="18" t="str">
        <f>IF(_Engine!$P$9=0,"",IF((AG37+AQ37)&gt;0,AG37+AQ37,""))</f>
        <v/>
      </c>
      <c r="L37" s="18" t="str">
        <f>IF(_Engine!$P$10=0,"",IF((AH37+AR37)&gt;0,AH37+AR37,""))</f>
        <v/>
      </c>
      <c r="M37" s="18" t="str">
        <f>IF(_Engine!$P$11=0,"",IF((AI37+AS37)&gt;0,AI37+AS37,""))</f>
        <v/>
      </c>
      <c r="N37" s="18" t="str">
        <f>IF(_Engine!$P$12=0,"",IF((AJ37+AT37)&gt;0,AJ37+AT37,""))</f>
        <v/>
      </c>
      <c r="O37" s="27">
        <f t="shared" si="1"/>
        <v>0</v>
      </c>
      <c r="Q37" s="28">
        <f>IF(AND(_Engine!$P$3=1,AU36&gt;0),ROUND(AU36*_Engine!$N$3/12,2),0)</f>
        <v>0</v>
      </c>
      <c r="R37" s="28">
        <f>IF(AND(_Engine!$P$4=1,AV36&gt;0),ROUND(AV36*_Engine!$N$4/12,2),0)</f>
        <v>0</v>
      </c>
      <c r="S37" s="28">
        <f>IF(AND(_Engine!$P$5=1,AW36&gt;0),ROUND(AW36*_Engine!$N$5/12,2),0)</f>
        <v>0</v>
      </c>
      <c r="T37" s="28">
        <f>IF(AND(_Engine!$P$6=1,AX36&gt;0),ROUND(AX36*_Engine!$N$6/12,2),0)</f>
        <v>0</v>
      </c>
      <c r="U37" s="28">
        <f>IF(AND(_Engine!$P$7=1,AY36&gt;0),ROUND(AY36*_Engine!$N$7/12,2),0)</f>
        <v>0</v>
      </c>
      <c r="V37" s="28">
        <f>IF(AND(_Engine!$P$8=1,AZ36&gt;0),ROUND(AZ36*_Engine!$N$8/12,2),0)</f>
        <v>0</v>
      </c>
      <c r="W37" s="28">
        <f>IF(AND(_Engine!$P$9=1,BA36&gt;0),ROUND(BA36*_Engine!$N$9/12,2),0)</f>
        <v>0</v>
      </c>
      <c r="X37" s="28">
        <f>IF(AND(_Engine!$P$10=1,BB36&gt;0),ROUND(BB36*_Engine!$N$10/12,2),0)</f>
        <v>0</v>
      </c>
      <c r="Y37" s="28">
        <f>IF(AND(_Engine!$P$11=1,BC36&gt;0),ROUND(BC36*_Engine!$N$11/12,2),0)</f>
        <v>0</v>
      </c>
      <c r="Z37" s="28">
        <f>IF(AND(_Engine!$P$12=1,BD36&gt;0),ROUND(BD36*_Engine!$N$12/12,2),0)</f>
        <v>0</v>
      </c>
      <c r="AA37" s="28">
        <f>IF(AND(_Engine!$P$3=1,AU36&gt;0),ROUND(MIN(_Engine!$O$3,AU36+Q37),2),0)</f>
        <v>0</v>
      </c>
      <c r="AB37" s="28">
        <f>IF(AND(_Engine!$P$4=1,AV36&gt;0),ROUND(MIN(_Engine!$O$4,AV36+R37),2),0)</f>
        <v>0</v>
      </c>
      <c r="AC37" s="28">
        <f>IF(AND(_Engine!$P$5=1,AW36&gt;0),ROUND(MIN(_Engine!$O$5,AW36+S37),2),0)</f>
        <v>0</v>
      </c>
      <c r="AD37" s="28">
        <f>IF(AND(_Engine!$P$6=1,AX36&gt;0),ROUND(MIN(_Engine!$O$6,AX36+T37),2),0)</f>
        <v>0</v>
      </c>
      <c r="AE37" s="28">
        <f>IF(AND(_Engine!$P$7=1,AY36&gt;0),ROUND(MIN(_Engine!$O$7,AY36+U37),2),0)</f>
        <v>0</v>
      </c>
      <c r="AF37" s="28">
        <f>IF(AND(_Engine!$P$8=1,AZ36&gt;0),ROUND(MIN(_Engine!$O$8,AZ36+V37),2),0)</f>
        <v>0</v>
      </c>
      <c r="AG37" s="28">
        <f>IF(AND(_Engine!$P$9=1,BA36&gt;0),ROUND(MIN(_Engine!$O$9,BA36+W37),2),0)</f>
        <v>0</v>
      </c>
      <c r="AH37" s="28">
        <f>IF(AND(_Engine!$P$10=1,BB36&gt;0),ROUND(MIN(_Engine!$O$10,BB36+X37),2),0)</f>
        <v>0</v>
      </c>
      <c r="AI37" s="28">
        <f>IF(AND(_Engine!$P$11=1,BC36&gt;0),ROUND(MIN(_Engine!$O$11,BC36+Y37),2),0)</f>
        <v>0</v>
      </c>
      <c r="AJ37" s="28">
        <f>IF(AND(_Engine!$P$12=1,BD36&gt;0),ROUND(MIN(_Engine!$O$12,BD36+Z37),2),0)</f>
        <v>0</v>
      </c>
      <c r="AK37" s="28">
        <f>IF(AND(_Engine!$P$3=1,AU36&gt;0),ROUND(MAX(0,MIN(AU36+Q37-AA37,BE37-0)),2),0)</f>
        <v>0</v>
      </c>
      <c r="AL37" s="28">
        <f>IF(AND(_Engine!$P$4=1,AV36&gt;0),ROUND(MAX(0,MIN(AV36+R37-AB37,BE37-SUM(AK37:AK37))),2),0)</f>
        <v>0</v>
      </c>
      <c r="AM37" s="28">
        <f>IF(AND(_Engine!$P$5=1,AW36&gt;0),ROUND(MAX(0,MIN(AW36+S37-AC37,BE37-SUM(AK37:AL37))),2),0)</f>
        <v>0</v>
      </c>
      <c r="AN37" s="28">
        <f>IF(AND(_Engine!$P$6=1,AX36&gt;0),ROUND(MAX(0,MIN(AX36+T37-AD37,BE37-SUM(AK37:AM37))),2),0)</f>
        <v>0</v>
      </c>
      <c r="AO37" s="28">
        <f>IF(AND(_Engine!$P$7=1,AY36&gt;0),ROUND(MAX(0,MIN(AY36+U37-AE37,BE37-SUM(AK37:AN37))),2),0)</f>
        <v>0</v>
      </c>
      <c r="AP37" s="28">
        <f>IF(AND(_Engine!$P$8=1,AZ36&gt;0),ROUND(MAX(0,MIN(AZ36+V37-AF37,BE37-SUM(AK37:AO37))),2),0)</f>
        <v>0</v>
      </c>
      <c r="AQ37" s="28">
        <f>IF(AND(_Engine!$P$9=1,BA36&gt;0),ROUND(MAX(0,MIN(BA36+W37-AG37,BE37-SUM(AK37:AP37))),2),0)</f>
        <v>0</v>
      </c>
      <c r="AR37" s="28">
        <f>IF(AND(_Engine!$P$10=1,BB36&gt;0),ROUND(MAX(0,MIN(BB36+X37-AH37,BE37-SUM(AK37:AQ37))),2),0)</f>
        <v>0</v>
      </c>
      <c r="AS37" s="28">
        <f>IF(AND(_Engine!$P$11=1,BC36&gt;0),ROUND(MAX(0,MIN(BC36+Y37-AI37,BE37-SUM(AK37:AR37))),2),0)</f>
        <v>0</v>
      </c>
      <c r="AT37" s="28">
        <f>IF(AND(_Engine!$P$12=1,BD36&gt;0),ROUND(MAX(0,MIN(BD36+Z37-AJ37,BE37-SUM(AK37:AS37))),2),0)</f>
        <v>0</v>
      </c>
      <c r="AU37" s="28">
        <f>IF(_Engine!$P$3=1,MAX(0,ROUND(AU36+Q37-AA37-AK37,2)),0)</f>
        <v>0</v>
      </c>
      <c r="AV37" s="28">
        <f>IF(_Engine!$P$4=1,MAX(0,ROUND(AV36+R37-AB37-AL37,2)),0)</f>
        <v>0</v>
      </c>
      <c r="AW37" s="28">
        <f>IF(_Engine!$P$5=1,MAX(0,ROUND(AW36+S37-AC37-AM37,2)),0)</f>
        <v>0</v>
      </c>
      <c r="AX37" s="28">
        <f>IF(_Engine!$P$6=1,MAX(0,ROUND(AX36+T37-AD37-AN37,2)),0)</f>
        <v>0</v>
      </c>
      <c r="AY37" s="28">
        <f>IF(_Engine!$P$7=1,MAX(0,ROUND(AY36+U37-AE37-AO37,2)),0)</f>
        <v>0</v>
      </c>
      <c r="AZ37" s="28">
        <f>IF(_Engine!$P$8=1,MAX(0,ROUND(AZ36+V37-AF37-AP37,2)),0)</f>
        <v>0</v>
      </c>
      <c r="BA37" s="28">
        <f>IF(_Engine!$P$9=1,MAX(0,ROUND(BA36+W37-AG37-AQ37,2)),0)</f>
        <v>0</v>
      </c>
      <c r="BB37" s="28">
        <f>IF(_Engine!$P$10=1,MAX(0,ROUND(BB36+X37-AH37-AR37,2)),0)</f>
        <v>0</v>
      </c>
      <c r="BC37" s="28">
        <f>IF(_Engine!$P$11=1,MAX(0,ROUND(BC36+Y37-AI37-AS37,2)),0)</f>
        <v>0</v>
      </c>
      <c r="BD37" s="28">
        <f>IF(_Engine!$P$12=1,MAX(0,ROUND(BD36+Z37-AJ37-AT37,2)),0)</f>
        <v>0</v>
      </c>
      <c r="BE37" s="28">
        <f>ROUND(IFERROR('Debt Planner'!$C$8,0)+IFERROR(C37,0)+MAX(0,_Engine!$E$14-SUM(AA37:AJ37)),2)</f>
        <v>0</v>
      </c>
    </row>
    <row r="38" spans="1:57" x14ac:dyDescent="0.3">
      <c r="A38" s="24">
        <v>30</v>
      </c>
      <c r="B38" s="25">
        <f t="shared" ca="1" si="2"/>
        <v>47078</v>
      </c>
      <c r="C38" s="26">
        <v>0</v>
      </c>
      <c r="D38" s="27">
        <f t="shared" si="0"/>
        <v>0</v>
      </c>
      <c r="E38" s="18" t="str">
        <f>IF(_Engine!$P$3=0,"",IF((AA38+AK38)&gt;0,AA38+AK38,""))</f>
        <v/>
      </c>
      <c r="F38" s="18" t="str">
        <f>IF(_Engine!$P$4=0,"",IF((AB38+AL38)&gt;0,AB38+AL38,""))</f>
        <v/>
      </c>
      <c r="G38" s="18" t="str">
        <f>IF(_Engine!$P$5=0,"",IF((AC38+AM38)&gt;0,AC38+AM38,""))</f>
        <v/>
      </c>
      <c r="H38" s="18" t="str">
        <f>IF(_Engine!$P$6=0,"",IF((AD38+AN38)&gt;0,AD38+AN38,""))</f>
        <v/>
      </c>
      <c r="I38" s="18" t="str">
        <f>IF(_Engine!$P$7=0,"",IF((AE38+AO38)&gt;0,AE38+AO38,""))</f>
        <v/>
      </c>
      <c r="J38" s="18" t="str">
        <f>IF(_Engine!$P$8=0,"",IF((AF38+AP38)&gt;0,AF38+AP38,""))</f>
        <v/>
      </c>
      <c r="K38" s="18" t="str">
        <f>IF(_Engine!$P$9=0,"",IF((AG38+AQ38)&gt;0,AG38+AQ38,""))</f>
        <v/>
      </c>
      <c r="L38" s="18" t="str">
        <f>IF(_Engine!$P$10=0,"",IF((AH38+AR38)&gt;0,AH38+AR38,""))</f>
        <v/>
      </c>
      <c r="M38" s="18" t="str">
        <f>IF(_Engine!$P$11=0,"",IF((AI38+AS38)&gt;0,AI38+AS38,""))</f>
        <v/>
      </c>
      <c r="N38" s="18" t="str">
        <f>IF(_Engine!$P$12=0,"",IF((AJ38+AT38)&gt;0,AJ38+AT38,""))</f>
        <v/>
      </c>
      <c r="O38" s="27">
        <f t="shared" si="1"/>
        <v>0</v>
      </c>
      <c r="Q38" s="28">
        <f>IF(AND(_Engine!$P$3=1,AU37&gt;0),ROUND(AU37*_Engine!$N$3/12,2),0)</f>
        <v>0</v>
      </c>
      <c r="R38" s="28">
        <f>IF(AND(_Engine!$P$4=1,AV37&gt;0),ROUND(AV37*_Engine!$N$4/12,2),0)</f>
        <v>0</v>
      </c>
      <c r="S38" s="28">
        <f>IF(AND(_Engine!$P$5=1,AW37&gt;0),ROUND(AW37*_Engine!$N$5/12,2),0)</f>
        <v>0</v>
      </c>
      <c r="T38" s="28">
        <f>IF(AND(_Engine!$P$6=1,AX37&gt;0),ROUND(AX37*_Engine!$N$6/12,2),0)</f>
        <v>0</v>
      </c>
      <c r="U38" s="28">
        <f>IF(AND(_Engine!$P$7=1,AY37&gt;0),ROUND(AY37*_Engine!$N$7/12,2),0)</f>
        <v>0</v>
      </c>
      <c r="V38" s="28">
        <f>IF(AND(_Engine!$P$8=1,AZ37&gt;0),ROUND(AZ37*_Engine!$N$8/12,2),0)</f>
        <v>0</v>
      </c>
      <c r="W38" s="28">
        <f>IF(AND(_Engine!$P$9=1,BA37&gt;0),ROUND(BA37*_Engine!$N$9/12,2),0)</f>
        <v>0</v>
      </c>
      <c r="X38" s="28">
        <f>IF(AND(_Engine!$P$10=1,BB37&gt;0),ROUND(BB37*_Engine!$N$10/12,2),0)</f>
        <v>0</v>
      </c>
      <c r="Y38" s="28">
        <f>IF(AND(_Engine!$P$11=1,BC37&gt;0),ROUND(BC37*_Engine!$N$11/12,2),0)</f>
        <v>0</v>
      </c>
      <c r="Z38" s="28">
        <f>IF(AND(_Engine!$P$12=1,BD37&gt;0),ROUND(BD37*_Engine!$N$12/12,2),0)</f>
        <v>0</v>
      </c>
      <c r="AA38" s="28">
        <f>IF(AND(_Engine!$P$3=1,AU37&gt;0),ROUND(MIN(_Engine!$O$3,AU37+Q38),2),0)</f>
        <v>0</v>
      </c>
      <c r="AB38" s="28">
        <f>IF(AND(_Engine!$P$4=1,AV37&gt;0),ROUND(MIN(_Engine!$O$4,AV37+R38),2),0)</f>
        <v>0</v>
      </c>
      <c r="AC38" s="28">
        <f>IF(AND(_Engine!$P$5=1,AW37&gt;0),ROUND(MIN(_Engine!$O$5,AW37+S38),2),0)</f>
        <v>0</v>
      </c>
      <c r="AD38" s="28">
        <f>IF(AND(_Engine!$P$6=1,AX37&gt;0),ROUND(MIN(_Engine!$O$6,AX37+T38),2),0)</f>
        <v>0</v>
      </c>
      <c r="AE38" s="28">
        <f>IF(AND(_Engine!$P$7=1,AY37&gt;0),ROUND(MIN(_Engine!$O$7,AY37+U38),2),0)</f>
        <v>0</v>
      </c>
      <c r="AF38" s="28">
        <f>IF(AND(_Engine!$P$8=1,AZ37&gt;0),ROUND(MIN(_Engine!$O$8,AZ37+V38),2),0)</f>
        <v>0</v>
      </c>
      <c r="AG38" s="28">
        <f>IF(AND(_Engine!$P$9=1,BA37&gt;0),ROUND(MIN(_Engine!$O$9,BA37+W38),2),0)</f>
        <v>0</v>
      </c>
      <c r="AH38" s="28">
        <f>IF(AND(_Engine!$P$10=1,BB37&gt;0),ROUND(MIN(_Engine!$O$10,BB37+X38),2),0)</f>
        <v>0</v>
      </c>
      <c r="AI38" s="28">
        <f>IF(AND(_Engine!$P$11=1,BC37&gt;0),ROUND(MIN(_Engine!$O$11,BC37+Y38),2),0)</f>
        <v>0</v>
      </c>
      <c r="AJ38" s="28">
        <f>IF(AND(_Engine!$P$12=1,BD37&gt;0),ROUND(MIN(_Engine!$O$12,BD37+Z38),2),0)</f>
        <v>0</v>
      </c>
      <c r="AK38" s="28">
        <f>IF(AND(_Engine!$P$3=1,AU37&gt;0),ROUND(MAX(0,MIN(AU37+Q38-AA38,BE38-0)),2),0)</f>
        <v>0</v>
      </c>
      <c r="AL38" s="28">
        <f>IF(AND(_Engine!$P$4=1,AV37&gt;0),ROUND(MAX(0,MIN(AV37+R38-AB38,BE38-SUM(AK38:AK38))),2),0)</f>
        <v>0</v>
      </c>
      <c r="AM38" s="28">
        <f>IF(AND(_Engine!$P$5=1,AW37&gt;0),ROUND(MAX(0,MIN(AW37+S38-AC38,BE38-SUM(AK38:AL38))),2),0)</f>
        <v>0</v>
      </c>
      <c r="AN38" s="28">
        <f>IF(AND(_Engine!$P$6=1,AX37&gt;0),ROUND(MAX(0,MIN(AX37+T38-AD38,BE38-SUM(AK38:AM38))),2),0)</f>
        <v>0</v>
      </c>
      <c r="AO38" s="28">
        <f>IF(AND(_Engine!$P$7=1,AY37&gt;0),ROUND(MAX(0,MIN(AY37+U38-AE38,BE38-SUM(AK38:AN38))),2),0)</f>
        <v>0</v>
      </c>
      <c r="AP38" s="28">
        <f>IF(AND(_Engine!$P$8=1,AZ37&gt;0),ROUND(MAX(0,MIN(AZ37+V38-AF38,BE38-SUM(AK38:AO38))),2),0)</f>
        <v>0</v>
      </c>
      <c r="AQ38" s="28">
        <f>IF(AND(_Engine!$P$9=1,BA37&gt;0),ROUND(MAX(0,MIN(BA37+W38-AG38,BE38-SUM(AK38:AP38))),2),0)</f>
        <v>0</v>
      </c>
      <c r="AR38" s="28">
        <f>IF(AND(_Engine!$P$10=1,BB37&gt;0),ROUND(MAX(0,MIN(BB37+X38-AH38,BE38-SUM(AK38:AQ38))),2),0)</f>
        <v>0</v>
      </c>
      <c r="AS38" s="28">
        <f>IF(AND(_Engine!$P$11=1,BC37&gt;0),ROUND(MAX(0,MIN(BC37+Y38-AI38,BE38-SUM(AK38:AR38))),2),0)</f>
        <v>0</v>
      </c>
      <c r="AT38" s="28">
        <f>IF(AND(_Engine!$P$12=1,BD37&gt;0),ROUND(MAX(0,MIN(BD37+Z38-AJ38,BE38-SUM(AK38:AS38))),2),0)</f>
        <v>0</v>
      </c>
      <c r="AU38" s="28">
        <f>IF(_Engine!$P$3=1,MAX(0,ROUND(AU37+Q38-AA38-AK38,2)),0)</f>
        <v>0</v>
      </c>
      <c r="AV38" s="28">
        <f>IF(_Engine!$P$4=1,MAX(0,ROUND(AV37+R38-AB38-AL38,2)),0)</f>
        <v>0</v>
      </c>
      <c r="AW38" s="28">
        <f>IF(_Engine!$P$5=1,MAX(0,ROUND(AW37+S38-AC38-AM38,2)),0)</f>
        <v>0</v>
      </c>
      <c r="AX38" s="28">
        <f>IF(_Engine!$P$6=1,MAX(0,ROUND(AX37+T38-AD38-AN38,2)),0)</f>
        <v>0</v>
      </c>
      <c r="AY38" s="28">
        <f>IF(_Engine!$P$7=1,MAX(0,ROUND(AY37+U38-AE38-AO38,2)),0)</f>
        <v>0</v>
      </c>
      <c r="AZ38" s="28">
        <f>IF(_Engine!$P$8=1,MAX(0,ROUND(AZ37+V38-AF38-AP38,2)),0)</f>
        <v>0</v>
      </c>
      <c r="BA38" s="28">
        <f>IF(_Engine!$P$9=1,MAX(0,ROUND(BA37+W38-AG38-AQ38,2)),0)</f>
        <v>0</v>
      </c>
      <c r="BB38" s="28">
        <f>IF(_Engine!$P$10=1,MAX(0,ROUND(BB37+X38-AH38-AR38,2)),0)</f>
        <v>0</v>
      </c>
      <c r="BC38" s="28">
        <f>IF(_Engine!$P$11=1,MAX(0,ROUND(BC37+Y38-AI38-AS38,2)),0)</f>
        <v>0</v>
      </c>
      <c r="BD38" s="28">
        <f>IF(_Engine!$P$12=1,MAX(0,ROUND(BD37+Z38-AJ38-AT38,2)),0)</f>
        <v>0</v>
      </c>
      <c r="BE38" s="28">
        <f>ROUND(IFERROR('Debt Planner'!$C$8,0)+IFERROR(C38,0)+MAX(0,_Engine!$E$14-SUM(AA38:AJ38)),2)</f>
        <v>0</v>
      </c>
    </row>
    <row r="39" spans="1:57" x14ac:dyDescent="0.3">
      <c r="A39" s="24">
        <v>31</v>
      </c>
      <c r="B39" s="25">
        <f t="shared" ca="1" si="2"/>
        <v>47108</v>
      </c>
      <c r="C39" s="26">
        <v>0</v>
      </c>
      <c r="D39" s="27">
        <f t="shared" si="0"/>
        <v>0</v>
      </c>
      <c r="E39" s="18" t="str">
        <f>IF(_Engine!$P$3=0,"",IF((AA39+AK39)&gt;0,AA39+AK39,""))</f>
        <v/>
      </c>
      <c r="F39" s="18" t="str">
        <f>IF(_Engine!$P$4=0,"",IF((AB39+AL39)&gt;0,AB39+AL39,""))</f>
        <v/>
      </c>
      <c r="G39" s="18" t="str">
        <f>IF(_Engine!$P$5=0,"",IF((AC39+AM39)&gt;0,AC39+AM39,""))</f>
        <v/>
      </c>
      <c r="H39" s="18" t="str">
        <f>IF(_Engine!$P$6=0,"",IF((AD39+AN39)&gt;0,AD39+AN39,""))</f>
        <v/>
      </c>
      <c r="I39" s="18" t="str">
        <f>IF(_Engine!$P$7=0,"",IF((AE39+AO39)&gt;0,AE39+AO39,""))</f>
        <v/>
      </c>
      <c r="J39" s="18" t="str">
        <f>IF(_Engine!$P$8=0,"",IF((AF39+AP39)&gt;0,AF39+AP39,""))</f>
        <v/>
      </c>
      <c r="K39" s="18" t="str">
        <f>IF(_Engine!$P$9=0,"",IF((AG39+AQ39)&gt;0,AG39+AQ39,""))</f>
        <v/>
      </c>
      <c r="L39" s="18" t="str">
        <f>IF(_Engine!$P$10=0,"",IF((AH39+AR39)&gt;0,AH39+AR39,""))</f>
        <v/>
      </c>
      <c r="M39" s="18" t="str">
        <f>IF(_Engine!$P$11=0,"",IF((AI39+AS39)&gt;0,AI39+AS39,""))</f>
        <v/>
      </c>
      <c r="N39" s="18" t="str">
        <f>IF(_Engine!$P$12=0,"",IF((AJ39+AT39)&gt;0,AJ39+AT39,""))</f>
        <v/>
      </c>
      <c r="O39" s="27">
        <f t="shared" si="1"/>
        <v>0</v>
      </c>
      <c r="Q39" s="28">
        <f>IF(AND(_Engine!$P$3=1,AU38&gt;0),ROUND(AU38*_Engine!$N$3/12,2),0)</f>
        <v>0</v>
      </c>
      <c r="R39" s="28">
        <f>IF(AND(_Engine!$P$4=1,AV38&gt;0),ROUND(AV38*_Engine!$N$4/12,2),0)</f>
        <v>0</v>
      </c>
      <c r="S39" s="28">
        <f>IF(AND(_Engine!$P$5=1,AW38&gt;0),ROUND(AW38*_Engine!$N$5/12,2),0)</f>
        <v>0</v>
      </c>
      <c r="T39" s="28">
        <f>IF(AND(_Engine!$P$6=1,AX38&gt;0),ROUND(AX38*_Engine!$N$6/12,2),0)</f>
        <v>0</v>
      </c>
      <c r="U39" s="28">
        <f>IF(AND(_Engine!$P$7=1,AY38&gt;0),ROUND(AY38*_Engine!$N$7/12,2),0)</f>
        <v>0</v>
      </c>
      <c r="V39" s="28">
        <f>IF(AND(_Engine!$P$8=1,AZ38&gt;0),ROUND(AZ38*_Engine!$N$8/12,2),0)</f>
        <v>0</v>
      </c>
      <c r="W39" s="28">
        <f>IF(AND(_Engine!$P$9=1,BA38&gt;0),ROUND(BA38*_Engine!$N$9/12,2),0)</f>
        <v>0</v>
      </c>
      <c r="X39" s="28">
        <f>IF(AND(_Engine!$P$10=1,BB38&gt;0),ROUND(BB38*_Engine!$N$10/12,2),0)</f>
        <v>0</v>
      </c>
      <c r="Y39" s="28">
        <f>IF(AND(_Engine!$P$11=1,BC38&gt;0),ROUND(BC38*_Engine!$N$11/12,2),0)</f>
        <v>0</v>
      </c>
      <c r="Z39" s="28">
        <f>IF(AND(_Engine!$P$12=1,BD38&gt;0),ROUND(BD38*_Engine!$N$12/12,2),0)</f>
        <v>0</v>
      </c>
      <c r="AA39" s="28">
        <f>IF(AND(_Engine!$P$3=1,AU38&gt;0),ROUND(MIN(_Engine!$O$3,AU38+Q39),2),0)</f>
        <v>0</v>
      </c>
      <c r="AB39" s="28">
        <f>IF(AND(_Engine!$P$4=1,AV38&gt;0),ROUND(MIN(_Engine!$O$4,AV38+R39),2),0)</f>
        <v>0</v>
      </c>
      <c r="AC39" s="28">
        <f>IF(AND(_Engine!$P$5=1,AW38&gt;0),ROUND(MIN(_Engine!$O$5,AW38+S39),2),0)</f>
        <v>0</v>
      </c>
      <c r="AD39" s="28">
        <f>IF(AND(_Engine!$P$6=1,AX38&gt;0),ROUND(MIN(_Engine!$O$6,AX38+T39),2),0)</f>
        <v>0</v>
      </c>
      <c r="AE39" s="28">
        <f>IF(AND(_Engine!$P$7=1,AY38&gt;0),ROUND(MIN(_Engine!$O$7,AY38+U39),2),0)</f>
        <v>0</v>
      </c>
      <c r="AF39" s="28">
        <f>IF(AND(_Engine!$P$8=1,AZ38&gt;0),ROUND(MIN(_Engine!$O$8,AZ38+V39),2),0)</f>
        <v>0</v>
      </c>
      <c r="AG39" s="28">
        <f>IF(AND(_Engine!$P$9=1,BA38&gt;0),ROUND(MIN(_Engine!$O$9,BA38+W39),2),0)</f>
        <v>0</v>
      </c>
      <c r="AH39" s="28">
        <f>IF(AND(_Engine!$P$10=1,BB38&gt;0),ROUND(MIN(_Engine!$O$10,BB38+X39),2),0)</f>
        <v>0</v>
      </c>
      <c r="AI39" s="28">
        <f>IF(AND(_Engine!$P$11=1,BC38&gt;0),ROUND(MIN(_Engine!$O$11,BC38+Y39),2),0)</f>
        <v>0</v>
      </c>
      <c r="AJ39" s="28">
        <f>IF(AND(_Engine!$P$12=1,BD38&gt;0),ROUND(MIN(_Engine!$O$12,BD38+Z39),2),0)</f>
        <v>0</v>
      </c>
      <c r="AK39" s="28">
        <f>IF(AND(_Engine!$P$3=1,AU38&gt;0),ROUND(MAX(0,MIN(AU38+Q39-AA39,BE39-0)),2),0)</f>
        <v>0</v>
      </c>
      <c r="AL39" s="28">
        <f>IF(AND(_Engine!$P$4=1,AV38&gt;0),ROUND(MAX(0,MIN(AV38+R39-AB39,BE39-SUM(AK39:AK39))),2),0)</f>
        <v>0</v>
      </c>
      <c r="AM39" s="28">
        <f>IF(AND(_Engine!$P$5=1,AW38&gt;0),ROUND(MAX(0,MIN(AW38+S39-AC39,BE39-SUM(AK39:AL39))),2),0)</f>
        <v>0</v>
      </c>
      <c r="AN39" s="28">
        <f>IF(AND(_Engine!$P$6=1,AX38&gt;0),ROUND(MAX(0,MIN(AX38+T39-AD39,BE39-SUM(AK39:AM39))),2),0)</f>
        <v>0</v>
      </c>
      <c r="AO39" s="28">
        <f>IF(AND(_Engine!$P$7=1,AY38&gt;0),ROUND(MAX(0,MIN(AY38+U39-AE39,BE39-SUM(AK39:AN39))),2),0)</f>
        <v>0</v>
      </c>
      <c r="AP39" s="28">
        <f>IF(AND(_Engine!$P$8=1,AZ38&gt;0),ROUND(MAX(0,MIN(AZ38+V39-AF39,BE39-SUM(AK39:AO39))),2),0)</f>
        <v>0</v>
      </c>
      <c r="AQ39" s="28">
        <f>IF(AND(_Engine!$P$9=1,BA38&gt;0),ROUND(MAX(0,MIN(BA38+W39-AG39,BE39-SUM(AK39:AP39))),2),0)</f>
        <v>0</v>
      </c>
      <c r="AR39" s="28">
        <f>IF(AND(_Engine!$P$10=1,BB38&gt;0),ROUND(MAX(0,MIN(BB38+X39-AH39,BE39-SUM(AK39:AQ39))),2),0)</f>
        <v>0</v>
      </c>
      <c r="AS39" s="28">
        <f>IF(AND(_Engine!$P$11=1,BC38&gt;0),ROUND(MAX(0,MIN(BC38+Y39-AI39,BE39-SUM(AK39:AR39))),2),0)</f>
        <v>0</v>
      </c>
      <c r="AT39" s="28">
        <f>IF(AND(_Engine!$P$12=1,BD38&gt;0),ROUND(MAX(0,MIN(BD38+Z39-AJ39,BE39-SUM(AK39:AS39))),2),0)</f>
        <v>0</v>
      </c>
      <c r="AU39" s="28">
        <f>IF(_Engine!$P$3=1,MAX(0,ROUND(AU38+Q39-AA39-AK39,2)),0)</f>
        <v>0</v>
      </c>
      <c r="AV39" s="28">
        <f>IF(_Engine!$P$4=1,MAX(0,ROUND(AV38+R39-AB39-AL39,2)),0)</f>
        <v>0</v>
      </c>
      <c r="AW39" s="28">
        <f>IF(_Engine!$P$5=1,MAX(0,ROUND(AW38+S39-AC39-AM39,2)),0)</f>
        <v>0</v>
      </c>
      <c r="AX39" s="28">
        <f>IF(_Engine!$P$6=1,MAX(0,ROUND(AX38+T39-AD39-AN39,2)),0)</f>
        <v>0</v>
      </c>
      <c r="AY39" s="28">
        <f>IF(_Engine!$P$7=1,MAX(0,ROUND(AY38+U39-AE39-AO39,2)),0)</f>
        <v>0</v>
      </c>
      <c r="AZ39" s="28">
        <f>IF(_Engine!$P$8=1,MAX(0,ROUND(AZ38+V39-AF39-AP39,2)),0)</f>
        <v>0</v>
      </c>
      <c r="BA39" s="28">
        <f>IF(_Engine!$P$9=1,MAX(0,ROUND(BA38+W39-AG39-AQ39,2)),0)</f>
        <v>0</v>
      </c>
      <c r="BB39" s="28">
        <f>IF(_Engine!$P$10=1,MAX(0,ROUND(BB38+X39-AH39-AR39,2)),0)</f>
        <v>0</v>
      </c>
      <c r="BC39" s="28">
        <f>IF(_Engine!$P$11=1,MAX(0,ROUND(BC38+Y39-AI39-AS39,2)),0)</f>
        <v>0</v>
      </c>
      <c r="BD39" s="28">
        <f>IF(_Engine!$P$12=1,MAX(0,ROUND(BD38+Z39-AJ39-AT39,2)),0)</f>
        <v>0</v>
      </c>
      <c r="BE39" s="28">
        <f>ROUND(IFERROR('Debt Planner'!$C$8,0)+IFERROR(C39,0)+MAX(0,_Engine!$E$14-SUM(AA39:AJ39)),2)</f>
        <v>0</v>
      </c>
    </row>
    <row r="40" spans="1:57" x14ac:dyDescent="0.3">
      <c r="A40" s="24">
        <v>32</v>
      </c>
      <c r="B40" s="25">
        <f t="shared" ca="1" si="2"/>
        <v>47139</v>
      </c>
      <c r="C40" s="26">
        <v>0</v>
      </c>
      <c r="D40" s="27">
        <f t="shared" si="0"/>
        <v>0</v>
      </c>
      <c r="E40" s="18" t="str">
        <f>IF(_Engine!$P$3=0,"",IF((AA40+AK40)&gt;0,AA40+AK40,""))</f>
        <v/>
      </c>
      <c r="F40" s="18" t="str">
        <f>IF(_Engine!$P$4=0,"",IF((AB40+AL40)&gt;0,AB40+AL40,""))</f>
        <v/>
      </c>
      <c r="G40" s="18" t="str">
        <f>IF(_Engine!$P$5=0,"",IF((AC40+AM40)&gt;0,AC40+AM40,""))</f>
        <v/>
      </c>
      <c r="H40" s="18" t="str">
        <f>IF(_Engine!$P$6=0,"",IF((AD40+AN40)&gt;0,AD40+AN40,""))</f>
        <v/>
      </c>
      <c r="I40" s="18" t="str">
        <f>IF(_Engine!$P$7=0,"",IF((AE40+AO40)&gt;0,AE40+AO40,""))</f>
        <v/>
      </c>
      <c r="J40" s="18" t="str">
        <f>IF(_Engine!$P$8=0,"",IF((AF40+AP40)&gt;0,AF40+AP40,""))</f>
        <v/>
      </c>
      <c r="K40" s="18" t="str">
        <f>IF(_Engine!$P$9=0,"",IF((AG40+AQ40)&gt;0,AG40+AQ40,""))</f>
        <v/>
      </c>
      <c r="L40" s="18" t="str">
        <f>IF(_Engine!$P$10=0,"",IF((AH40+AR40)&gt;0,AH40+AR40,""))</f>
        <v/>
      </c>
      <c r="M40" s="18" t="str">
        <f>IF(_Engine!$P$11=0,"",IF((AI40+AS40)&gt;0,AI40+AS40,""))</f>
        <v/>
      </c>
      <c r="N40" s="18" t="str">
        <f>IF(_Engine!$P$12=0,"",IF((AJ40+AT40)&gt;0,AJ40+AT40,""))</f>
        <v/>
      </c>
      <c r="O40" s="27">
        <f t="shared" si="1"/>
        <v>0</v>
      </c>
      <c r="Q40" s="28">
        <f>IF(AND(_Engine!$P$3=1,AU39&gt;0),ROUND(AU39*_Engine!$N$3/12,2),0)</f>
        <v>0</v>
      </c>
      <c r="R40" s="28">
        <f>IF(AND(_Engine!$P$4=1,AV39&gt;0),ROUND(AV39*_Engine!$N$4/12,2),0)</f>
        <v>0</v>
      </c>
      <c r="S40" s="28">
        <f>IF(AND(_Engine!$P$5=1,AW39&gt;0),ROUND(AW39*_Engine!$N$5/12,2),0)</f>
        <v>0</v>
      </c>
      <c r="T40" s="28">
        <f>IF(AND(_Engine!$P$6=1,AX39&gt;0),ROUND(AX39*_Engine!$N$6/12,2),0)</f>
        <v>0</v>
      </c>
      <c r="U40" s="28">
        <f>IF(AND(_Engine!$P$7=1,AY39&gt;0),ROUND(AY39*_Engine!$N$7/12,2),0)</f>
        <v>0</v>
      </c>
      <c r="V40" s="28">
        <f>IF(AND(_Engine!$P$8=1,AZ39&gt;0),ROUND(AZ39*_Engine!$N$8/12,2),0)</f>
        <v>0</v>
      </c>
      <c r="W40" s="28">
        <f>IF(AND(_Engine!$P$9=1,BA39&gt;0),ROUND(BA39*_Engine!$N$9/12,2),0)</f>
        <v>0</v>
      </c>
      <c r="X40" s="28">
        <f>IF(AND(_Engine!$P$10=1,BB39&gt;0),ROUND(BB39*_Engine!$N$10/12,2),0)</f>
        <v>0</v>
      </c>
      <c r="Y40" s="28">
        <f>IF(AND(_Engine!$P$11=1,BC39&gt;0),ROUND(BC39*_Engine!$N$11/12,2),0)</f>
        <v>0</v>
      </c>
      <c r="Z40" s="28">
        <f>IF(AND(_Engine!$P$12=1,BD39&gt;0),ROUND(BD39*_Engine!$N$12/12,2),0)</f>
        <v>0</v>
      </c>
      <c r="AA40" s="28">
        <f>IF(AND(_Engine!$P$3=1,AU39&gt;0),ROUND(MIN(_Engine!$O$3,AU39+Q40),2),0)</f>
        <v>0</v>
      </c>
      <c r="AB40" s="28">
        <f>IF(AND(_Engine!$P$4=1,AV39&gt;0),ROUND(MIN(_Engine!$O$4,AV39+R40),2),0)</f>
        <v>0</v>
      </c>
      <c r="AC40" s="28">
        <f>IF(AND(_Engine!$P$5=1,AW39&gt;0),ROUND(MIN(_Engine!$O$5,AW39+S40),2),0)</f>
        <v>0</v>
      </c>
      <c r="AD40" s="28">
        <f>IF(AND(_Engine!$P$6=1,AX39&gt;0),ROUND(MIN(_Engine!$O$6,AX39+T40),2),0)</f>
        <v>0</v>
      </c>
      <c r="AE40" s="28">
        <f>IF(AND(_Engine!$P$7=1,AY39&gt;0),ROUND(MIN(_Engine!$O$7,AY39+U40),2),0)</f>
        <v>0</v>
      </c>
      <c r="AF40" s="28">
        <f>IF(AND(_Engine!$P$8=1,AZ39&gt;0),ROUND(MIN(_Engine!$O$8,AZ39+V40),2),0)</f>
        <v>0</v>
      </c>
      <c r="AG40" s="28">
        <f>IF(AND(_Engine!$P$9=1,BA39&gt;0),ROUND(MIN(_Engine!$O$9,BA39+W40),2),0)</f>
        <v>0</v>
      </c>
      <c r="AH40" s="28">
        <f>IF(AND(_Engine!$P$10=1,BB39&gt;0),ROUND(MIN(_Engine!$O$10,BB39+X40),2),0)</f>
        <v>0</v>
      </c>
      <c r="AI40" s="28">
        <f>IF(AND(_Engine!$P$11=1,BC39&gt;0),ROUND(MIN(_Engine!$O$11,BC39+Y40),2),0)</f>
        <v>0</v>
      </c>
      <c r="AJ40" s="28">
        <f>IF(AND(_Engine!$P$12=1,BD39&gt;0),ROUND(MIN(_Engine!$O$12,BD39+Z40),2),0)</f>
        <v>0</v>
      </c>
      <c r="AK40" s="28">
        <f>IF(AND(_Engine!$P$3=1,AU39&gt;0),ROUND(MAX(0,MIN(AU39+Q40-AA40,BE40-0)),2),0)</f>
        <v>0</v>
      </c>
      <c r="AL40" s="28">
        <f>IF(AND(_Engine!$P$4=1,AV39&gt;0),ROUND(MAX(0,MIN(AV39+R40-AB40,BE40-SUM(AK40:AK40))),2),0)</f>
        <v>0</v>
      </c>
      <c r="AM40" s="28">
        <f>IF(AND(_Engine!$P$5=1,AW39&gt;0),ROUND(MAX(0,MIN(AW39+S40-AC40,BE40-SUM(AK40:AL40))),2),0)</f>
        <v>0</v>
      </c>
      <c r="AN40" s="28">
        <f>IF(AND(_Engine!$P$6=1,AX39&gt;0),ROUND(MAX(0,MIN(AX39+T40-AD40,BE40-SUM(AK40:AM40))),2),0)</f>
        <v>0</v>
      </c>
      <c r="AO40" s="28">
        <f>IF(AND(_Engine!$P$7=1,AY39&gt;0),ROUND(MAX(0,MIN(AY39+U40-AE40,BE40-SUM(AK40:AN40))),2),0)</f>
        <v>0</v>
      </c>
      <c r="AP40" s="28">
        <f>IF(AND(_Engine!$P$8=1,AZ39&gt;0),ROUND(MAX(0,MIN(AZ39+V40-AF40,BE40-SUM(AK40:AO40))),2),0)</f>
        <v>0</v>
      </c>
      <c r="AQ40" s="28">
        <f>IF(AND(_Engine!$P$9=1,BA39&gt;0),ROUND(MAX(0,MIN(BA39+W40-AG40,BE40-SUM(AK40:AP40))),2),0)</f>
        <v>0</v>
      </c>
      <c r="AR40" s="28">
        <f>IF(AND(_Engine!$P$10=1,BB39&gt;0),ROUND(MAX(0,MIN(BB39+X40-AH40,BE40-SUM(AK40:AQ40))),2),0)</f>
        <v>0</v>
      </c>
      <c r="AS40" s="28">
        <f>IF(AND(_Engine!$P$11=1,BC39&gt;0),ROUND(MAX(0,MIN(BC39+Y40-AI40,BE40-SUM(AK40:AR40))),2),0)</f>
        <v>0</v>
      </c>
      <c r="AT40" s="28">
        <f>IF(AND(_Engine!$P$12=1,BD39&gt;0),ROUND(MAX(0,MIN(BD39+Z40-AJ40,BE40-SUM(AK40:AS40))),2),0)</f>
        <v>0</v>
      </c>
      <c r="AU40" s="28">
        <f>IF(_Engine!$P$3=1,MAX(0,ROUND(AU39+Q40-AA40-AK40,2)),0)</f>
        <v>0</v>
      </c>
      <c r="AV40" s="28">
        <f>IF(_Engine!$P$4=1,MAX(0,ROUND(AV39+R40-AB40-AL40,2)),0)</f>
        <v>0</v>
      </c>
      <c r="AW40" s="28">
        <f>IF(_Engine!$P$5=1,MAX(0,ROUND(AW39+S40-AC40-AM40,2)),0)</f>
        <v>0</v>
      </c>
      <c r="AX40" s="28">
        <f>IF(_Engine!$P$6=1,MAX(0,ROUND(AX39+T40-AD40-AN40,2)),0)</f>
        <v>0</v>
      </c>
      <c r="AY40" s="28">
        <f>IF(_Engine!$P$7=1,MAX(0,ROUND(AY39+U40-AE40-AO40,2)),0)</f>
        <v>0</v>
      </c>
      <c r="AZ40" s="28">
        <f>IF(_Engine!$P$8=1,MAX(0,ROUND(AZ39+V40-AF40-AP40,2)),0)</f>
        <v>0</v>
      </c>
      <c r="BA40" s="28">
        <f>IF(_Engine!$P$9=1,MAX(0,ROUND(BA39+W40-AG40-AQ40,2)),0)</f>
        <v>0</v>
      </c>
      <c r="BB40" s="28">
        <f>IF(_Engine!$P$10=1,MAX(0,ROUND(BB39+X40-AH40-AR40,2)),0)</f>
        <v>0</v>
      </c>
      <c r="BC40" s="28">
        <f>IF(_Engine!$P$11=1,MAX(0,ROUND(BC39+Y40-AI40-AS40,2)),0)</f>
        <v>0</v>
      </c>
      <c r="BD40" s="28">
        <f>IF(_Engine!$P$12=1,MAX(0,ROUND(BD39+Z40-AJ40-AT40,2)),0)</f>
        <v>0</v>
      </c>
      <c r="BE40" s="28">
        <f>ROUND(IFERROR('Debt Planner'!$C$8,0)+IFERROR(C40,0)+MAX(0,_Engine!$E$14-SUM(AA40:AJ40)),2)</f>
        <v>0</v>
      </c>
    </row>
    <row r="41" spans="1:57" x14ac:dyDescent="0.3">
      <c r="A41" s="24">
        <v>33</v>
      </c>
      <c r="B41" s="25">
        <f t="shared" ca="1" si="2"/>
        <v>47170</v>
      </c>
      <c r="C41" s="26">
        <v>0</v>
      </c>
      <c r="D41" s="27">
        <f t="shared" si="0"/>
        <v>0</v>
      </c>
      <c r="E41" s="18" t="str">
        <f>IF(_Engine!$P$3=0,"",IF((AA41+AK41)&gt;0,AA41+AK41,""))</f>
        <v/>
      </c>
      <c r="F41" s="18" t="str">
        <f>IF(_Engine!$P$4=0,"",IF((AB41+AL41)&gt;0,AB41+AL41,""))</f>
        <v/>
      </c>
      <c r="G41" s="18" t="str">
        <f>IF(_Engine!$P$5=0,"",IF((AC41+AM41)&gt;0,AC41+AM41,""))</f>
        <v/>
      </c>
      <c r="H41" s="18" t="str">
        <f>IF(_Engine!$P$6=0,"",IF((AD41+AN41)&gt;0,AD41+AN41,""))</f>
        <v/>
      </c>
      <c r="I41" s="18" t="str">
        <f>IF(_Engine!$P$7=0,"",IF((AE41+AO41)&gt;0,AE41+AO41,""))</f>
        <v/>
      </c>
      <c r="J41" s="18" t="str">
        <f>IF(_Engine!$P$8=0,"",IF((AF41+AP41)&gt;0,AF41+AP41,""))</f>
        <v/>
      </c>
      <c r="K41" s="18" t="str">
        <f>IF(_Engine!$P$9=0,"",IF((AG41+AQ41)&gt;0,AG41+AQ41,""))</f>
        <v/>
      </c>
      <c r="L41" s="18" t="str">
        <f>IF(_Engine!$P$10=0,"",IF((AH41+AR41)&gt;0,AH41+AR41,""))</f>
        <v/>
      </c>
      <c r="M41" s="18" t="str">
        <f>IF(_Engine!$P$11=0,"",IF((AI41+AS41)&gt;0,AI41+AS41,""))</f>
        <v/>
      </c>
      <c r="N41" s="18" t="str">
        <f>IF(_Engine!$P$12=0,"",IF((AJ41+AT41)&gt;0,AJ41+AT41,""))</f>
        <v/>
      </c>
      <c r="O41" s="27">
        <f t="shared" si="1"/>
        <v>0</v>
      </c>
      <c r="Q41" s="28">
        <f>IF(AND(_Engine!$P$3=1,AU40&gt;0),ROUND(AU40*_Engine!$N$3/12,2),0)</f>
        <v>0</v>
      </c>
      <c r="R41" s="28">
        <f>IF(AND(_Engine!$P$4=1,AV40&gt;0),ROUND(AV40*_Engine!$N$4/12,2),0)</f>
        <v>0</v>
      </c>
      <c r="S41" s="28">
        <f>IF(AND(_Engine!$P$5=1,AW40&gt;0),ROUND(AW40*_Engine!$N$5/12,2),0)</f>
        <v>0</v>
      </c>
      <c r="T41" s="28">
        <f>IF(AND(_Engine!$P$6=1,AX40&gt;0),ROUND(AX40*_Engine!$N$6/12,2),0)</f>
        <v>0</v>
      </c>
      <c r="U41" s="28">
        <f>IF(AND(_Engine!$P$7=1,AY40&gt;0),ROUND(AY40*_Engine!$N$7/12,2),0)</f>
        <v>0</v>
      </c>
      <c r="V41" s="28">
        <f>IF(AND(_Engine!$P$8=1,AZ40&gt;0),ROUND(AZ40*_Engine!$N$8/12,2),0)</f>
        <v>0</v>
      </c>
      <c r="W41" s="28">
        <f>IF(AND(_Engine!$P$9=1,BA40&gt;0),ROUND(BA40*_Engine!$N$9/12,2),0)</f>
        <v>0</v>
      </c>
      <c r="X41" s="28">
        <f>IF(AND(_Engine!$P$10=1,BB40&gt;0),ROUND(BB40*_Engine!$N$10/12,2),0)</f>
        <v>0</v>
      </c>
      <c r="Y41" s="28">
        <f>IF(AND(_Engine!$P$11=1,BC40&gt;0),ROUND(BC40*_Engine!$N$11/12,2),0)</f>
        <v>0</v>
      </c>
      <c r="Z41" s="28">
        <f>IF(AND(_Engine!$P$12=1,BD40&gt;0),ROUND(BD40*_Engine!$N$12/12,2),0)</f>
        <v>0</v>
      </c>
      <c r="AA41" s="28">
        <f>IF(AND(_Engine!$P$3=1,AU40&gt;0),ROUND(MIN(_Engine!$O$3,AU40+Q41),2),0)</f>
        <v>0</v>
      </c>
      <c r="AB41" s="28">
        <f>IF(AND(_Engine!$P$4=1,AV40&gt;0),ROUND(MIN(_Engine!$O$4,AV40+R41),2),0)</f>
        <v>0</v>
      </c>
      <c r="AC41" s="28">
        <f>IF(AND(_Engine!$P$5=1,AW40&gt;0),ROUND(MIN(_Engine!$O$5,AW40+S41),2),0)</f>
        <v>0</v>
      </c>
      <c r="AD41" s="28">
        <f>IF(AND(_Engine!$P$6=1,AX40&gt;0),ROUND(MIN(_Engine!$O$6,AX40+T41),2),0)</f>
        <v>0</v>
      </c>
      <c r="AE41" s="28">
        <f>IF(AND(_Engine!$P$7=1,AY40&gt;0),ROUND(MIN(_Engine!$O$7,AY40+U41),2),0)</f>
        <v>0</v>
      </c>
      <c r="AF41" s="28">
        <f>IF(AND(_Engine!$P$8=1,AZ40&gt;0),ROUND(MIN(_Engine!$O$8,AZ40+V41),2),0)</f>
        <v>0</v>
      </c>
      <c r="AG41" s="28">
        <f>IF(AND(_Engine!$P$9=1,BA40&gt;0),ROUND(MIN(_Engine!$O$9,BA40+W41),2),0)</f>
        <v>0</v>
      </c>
      <c r="AH41" s="28">
        <f>IF(AND(_Engine!$P$10=1,BB40&gt;0),ROUND(MIN(_Engine!$O$10,BB40+X41),2),0)</f>
        <v>0</v>
      </c>
      <c r="AI41" s="28">
        <f>IF(AND(_Engine!$P$11=1,BC40&gt;0),ROUND(MIN(_Engine!$O$11,BC40+Y41),2),0)</f>
        <v>0</v>
      </c>
      <c r="AJ41" s="28">
        <f>IF(AND(_Engine!$P$12=1,BD40&gt;0),ROUND(MIN(_Engine!$O$12,BD40+Z41),2),0)</f>
        <v>0</v>
      </c>
      <c r="AK41" s="28">
        <f>IF(AND(_Engine!$P$3=1,AU40&gt;0),ROUND(MAX(0,MIN(AU40+Q41-AA41,BE41-0)),2),0)</f>
        <v>0</v>
      </c>
      <c r="AL41" s="28">
        <f>IF(AND(_Engine!$P$4=1,AV40&gt;0),ROUND(MAX(0,MIN(AV40+R41-AB41,BE41-SUM(AK41:AK41))),2),0)</f>
        <v>0</v>
      </c>
      <c r="AM41" s="28">
        <f>IF(AND(_Engine!$P$5=1,AW40&gt;0),ROUND(MAX(0,MIN(AW40+S41-AC41,BE41-SUM(AK41:AL41))),2),0)</f>
        <v>0</v>
      </c>
      <c r="AN41" s="28">
        <f>IF(AND(_Engine!$P$6=1,AX40&gt;0),ROUND(MAX(0,MIN(AX40+T41-AD41,BE41-SUM(AK41:AM41))),2),0)</f>
        <v>0</v>
      </c>
      <c r="AO41" s="28">
        <f>IF(AND(_Engine!$P$7=1,AY40&gt;0),ROUND(MAX(0,MIN(AY40+U41-AE41,BE41-SUM(AK41:AN41))),2),0)</f>
        <v>0</v>
      </c>
      <c r="AP41" s="28">
        <f>IF(AND(_Engine!$P$8=1,AZ40&gt;0),ROUND(MAX(0,MIN(AZ40+V41-AF41,BE41-SUM(AK41:AO41))),2),0)</f>
        <v>0</v>
      </c>
      <c r="AQ41" s="28">
        <f>IF(AND(_Engine!$P$9=1,BA40&gt;0),ROUND(MAX(0,MIN(BA40+W41-AG41,BE41-SUM(AK41:AP41))),2),0)</f>
        <v>0</v>
      </c>
      <c r="AR41" s="28">
        <f>IF(AND(_Engine!$P$10=1,BB40&gt;0),ROUND(MAX(0,MIN(BB40+X41-AH41,BE41-SUM(AK41:AQ41))),2),0)</f>
        <v>0</v>
      </c>
      <c r="AS41" s="28">
        <f>IF(AND(_Engine!$P$11=1,BC40&gt;0),ROUND(MAX(0,MIN(BC40+Y41-AI41,BE41-SUM(AK41:AR41))),2),0)</f>
        <v>0</v>
      </c>
      <c r="AT41" s="28">
        <f>IF(AND(_Engine!$P$12=1,BD40&gt;0),ROUND(MAX(0,MIN(BD40+Z41-AJ41,BE41-SUM(AK41:AS41))),2),0)</f>
        <v>0</v>
      </c>
      <c r="AU41" s="28">
        <f>IF(_Engine!$P$3=1,MAX(0,ROUND(AU40+Q41-AA41-AK41,2)),0)</f>
        <v>0</v>
      </c>
      <c r="AV41" s="28">
        <f>IF(_Engine!$P$4=1,MAX(0,ROUND(AV40+R41-AB41-AL41,2)),0)</f>
        <v>0</v>
      </c>
      <c r="AW41" s="28">
        <f>IF(_Engine!$P$5=1,MAX(0,ROUND(AW40+S41-AC41-AM41,2)),0)</f>
        <v>0</v>
      </c>
      <c r="AX41" s="28">
        <f>IF(_Engine!$P$6=1,MAX(0,ROUND(AX40+T41-AD41-AN41,2)),0)</f>
        <v>0</v>
      </c>
      <c r="AY41" s="28">
        <f>IF(_Engine!$P$7=1,MAX(0,ROUND(AY40+U41-AE41-AO41,2)),0)</f>
        <v>0</v>
      </c>
      <c r="AZ41" s="28">
        <f>IF(_Engine!$P$8=1,MAX(0,ROUND(AZ40+V41-AF41-AP41,2)),0)</f>
        <v>0</v>
      </c>
      <c r="BA41" s="28">
        <f>IF(_Engine!$P$9=1,MAX(0,ROUND(BA40+W41-AG41-AQ41,2)),0)</f>
        <v>0</v>
      </c>
      <c r="BB41" s="28">
        <f>IF(_Engine!$P$10=1,MAX(0,ROUND(BB40+X41-AH41-AR41,2)),0)</f>
        <v>0</v>
      </c>
      <c r="BC41" s="28">
        <f>IF(_Engine!$P$11=1,MAX(0,ROUND(BC40+Y41-AI41-AS41,2)),0)</f>
        <v>0</v>
      </c>
      <c r="BD41" s="28">
        <f>IF(_Engine!$P$12=1,MAX(0,ROUND(BD40+Z41-AJ41-AT41,2)),0)</f>
        <v>0</v>
      </c>
      <c r="BE41" s="28">
        <f>ROUND(IFERROR('Debt Planner'!$C$8,0)+IFERROR(C41,0)+MAX(0,_Engine!$E$14-SUM(AA41:AJ41)),2)</f>
        <v>0</v>
      </c>
    </row>
    <row r="42" spans="1:57" x14ac:dyDescent="0.3">
      <c r="A42" s="24">
        <v>34</v>
      </c>
      <c r="B42" s="25">
        <f t="shared" ca="1" si="2"/>
        <v>47198</v>
      </c>
      <c r="C42" s="26">
        <v>0</v>
      </c>
      <c r="D42" s="27">
        <f t="shared" si="0"/>
        <v>0</v>
      </c>
      <c r="E42" s="18" t="str">
        <f>IF(_Engine!$P$3=0,"",IF((AA42+AK42)&gt;0,AA42+AK42,""))</f>
        <v/>
      </c>
      <c r="F42" s="18" t="str">
        <f>IF(_Engine!$P$4=0,"",IF((AB42+AL42)&gt;0,AB42+AL42,""))</f>
        <v/>
      </c>
      <c r="G42" s="18" t="str">
        <f>IF(_Engine!$P$5=0,"",IF((AC42+AM42)&gt;0,AC42+AM42,""))</f>
        <v/>
      </c>
      <c r="H42" s="18" t="str">
        <f>IF(_Engine!$P$6=0,"",IF((AD42+AN42)&gt;0,AD42+AN42,""))</f>
        <v/>
      </c>
      <c r="I42" s="18" t="str">
        <f>IF(_Engine!$P$7=0,"",IF((AE42+AO42)&gt;0,AE42+AO42,""))</f>
        <v/>
      </c>
      <c r="J42" s="18" t="str">
        <f>IF(_Engine!$P$8=0,"",IF((AF42+AP42)&gt;0,AF42+AP42,""))</f>
        <v/>
      </c>
      <c r="K42" s="18" t="str">
        <f>IF(_Engine!$P$9=0,"",IF((AG42+AQ42)&gt;0,AG42+AQ42,""))</f>
        <v/>
      </c>
      <c r="L42" s="18" t="str">
        <f>IF(_Engine!$P$10=0,"",IF((AH42+AR42)&gt;0,AH42+AR42,""))</f>
        <v/>
      </c>
      <c r="M42" s="18" t="str">
        <f>IF(_Engine!$P$11=0,"",IF((AI42+AS42)&gt;0,AI42+AS42,""))</f>
        <v/>
      </c>
      <c r="N42" s="18" t="str">
        <f>IF(_Engine!$P$12=0,"",IF((AJ42+AT42)&gt;0,AJ42+AT42,""))</f>
        <v/>
      </c>
      <c r="O42" s="27">
        <f t="shared" si="1"/>
        <v>0</v>
      </c>
      <c r="Q42" s="28">
        <f>IF(AND(_Engine!$P$3=1,AU41&gt;0),ROUND(AU41*_Engine!$N$3/12,2),0)</f>
        <v>0</v>
      </c>
      <c r="R42" s="28">
        <f>IF(AND(_Engine!$P$4=1,AV41&gt;0),ROUND(AV41*_Engine!$N$4/12,2),0)</f>
        <v>0</v>
      </c>
      <c r="S42" s="28">
        <f>IF(AND(_Engine!$P$5=1,AW41&gt;0),ROUND(AW41*_Engine!$N$5/12,2),0)</f>
        <v>0</v>
      </c>
      <c r="T42" s="28">
        <f>IF(AND(_Engine!$P$6=1,AX41&gt;0),ROUND(AX41*_Engine!$N$6/12,2),0)</f>
        <v>0</v>
      </c>
      <c r="U42" s="28">
        <f>IF(AND(_Engine!$P$7=1,AY41&gt;0),ROUND(AY41*_Engine!$N$7/12,2),0)</f>
        <v>0</v>
      </c>
      <c r="V42" s="28">
        <f>IF(AND(_Engine!$P$8=1,AZ41&gt;0),ROUND(AZ41*_Engine!$N$8/12,2),0)</f>
        <v>0</v>
      </c>
      <c r="W42" s="28">
        <f>IF(AND(_Engine!$P$9=1,BA41&gt;0),ROUND(BA41*_Engine!$N$9/12,2),0)</f>
        <v>0</v>
      </c>
      <c r="X42" s="28">
        <f>IF(AND(_Engine!$P$10=1,BB41&gt;0),ROUND(BB41*_Engine!$N$10/12,2),0)</f>
        <v>0</v>
      </c>
      <c r="Y42" s="28">
        <f>IF(AND(_Engine!$P$11=1,BC41&gt;0),ROUND(BC41*_Engine!$N$11/12,2),0)</f>
        <v>0</v>
      </c>
      <c r="Z42" s="28">
        <f>IF(AND(_Engine!$P$12=1,BD41&gt;0),ROUND(BD41*_Engine!$N$12/12,2),0)</f>
        <v>0</v>
      </c>
      <c r="AA42" s="28">
        <f>IF(AND(_Engine!$P$3=1,AU41&gt;0),ROUND(MIN(_Engine!$O$3,AU41+Q42),2),0)</f>
        <v>0</v>
      </c>
      <c r="AB42" s="28">
        <f>IF(AND(_Engine!$P$4=1,AV41&gt;0),ROUND(MIN(_Engine!$O$4,AV41+R42),2),0)</f>
        <v>0</v>
      </c>
      <c r="AC42" s="28">
        <f>IF(AND(_Engine!$P$5=1,AW41&gt;0),ROUND(MIN(_Engine!$O$5,AW41+S42),2),0)</f>
        <v>0</v>
      </c>
      <c r="AD42" s="28">
        <f>IF(AND(_Engine!$P$6=1,AX41&gt;0),ROUND(MIN(_Engine!$O$6,AX41+T42),2),0)</f>
        <v>0</v>
      </c>
      <c r="AE42" s="28">
        <f>IF(AND(_Engine!$P$7=1,AY41&gt;0),ROUND(MIN(_Engine!$O$7,AY41+U42),2),0)</f>
        <v>0</v>
      </c>
      <c r="AF42" s="28">
        <f>IF(AND(_Engine!$P$8=1,AZ41&gt;0),ROUND(MIN(_Engine!$O$8,AZ41+V42),2),0)</f>
        <v>0</v>
      </c>
      <c r="AG42" s="28">
        <f>IF(AND(_Engine!$P$9=1,BA41&gt;0),ROUND(MIN(_Engine!$O$9,BA41+W42),2),0)</f>
        <v>0</v>
      </c>
      <c r="AH42" s="28">
        <f>IF(AND(_Engine!$P$10=1,BB41&gt;0),ROUND(MIN(_Engine!$O$10,BB41+X42),2),0)</f>
        <v>0</v>
      </c>
      <c r="AI42" s="28">
        <f>IF(AND(_Engine!$P$11=1,BC41&gt;0),ROUND(MIN(_Engine!$O$11,BC41+Y42),2),0)</f>
        <v>0</v>
      </c>
      <c r="AJ42" s="28">
        <f>IF(AND(_Engine!$P$12=1,BD41&gt;0),ROUND(MIN(_Engine!$O$12,BD41+Z42),2),0)</f>
        <v>0</v>
      </c>
      <c r="AK42" s="28">
        <f>IF(AND(_Engine!$P$3=1,AU41&gt;0),ROUND(MAX(0,MIN(AU41+Q42-AA42,BE42-0)),2),0)</f>
        <v>0</v>
      </c>
      <c r="AL42" s="28">
        <f>IF(AND(_Engine!$P$4=1,AV41&gt;0),ROUND(MAX(0,MIN(AV41+R42-AB42,BE42-SUM(AK42:AK42))),2),0)</f>
        <v>0</v>
      </c>
      <c r="AM42" s="28">
        <f>IF(AND(_Engine!$P$5=1,AW41&gt;0),ROUND(MAX(0,MIN(AW41+S42-AC42,BE42-SUM(AK42:AL42))),2),0)</f>
        <v>0</v>
      </c>
      <c r="AN42" s="28">
        <f>IF(AND(_Engine!$P$6=1,AX41&gt;0),ROUND(MAX(0,MIN(AX41+T42-AD42,BE42-SUM(AK42:AM42))),2),0)</f>
        <v>0</v>
      </c>
      <c r="AO42" s="28">
        <f>IF(AND(_Engine!$P$7=1,AY41&gt;0),ROUND(MAX(0,MIN(AY41+U42-AE42,BE42-SUM(AK42:AN42))),2),0)</f>
        <v>0</v>
      </c>
      <c r="AP42" s="28">
        <f>IF(AND(_Engine!$P$8=1,AZ41&gt;0),ROUND(MAX(0,MIN(AZ41+V42-AF42,BE42-SUM(AK42:AO42))),2),0)</f>
        <v>0</v>
      </c>
      <c r="AQ42" s="28">
        <f>IF(AND(_Engine!$P$9=1,BA41&gt;0),ROUND(MAX(0,MIN(BA41+W42-AG42,BE42-SUM(AK42:AP42))),2),0)</f>
        <v>0</v>
      </c>
      <c r="AR42" s="28">
        <f>IF(AND(_Engine!$P$10=1,BB41&gt;0),ROUND(MAX(0,MIN(BB41+X42-AH42,BE42-SUM(AK42:AQ42))),2),0)</f>
        <v>0</v>
      </c>
      <c r="AS42" s="28">
        <f>IF(AND(_Engine!$P$11=1,BC41&gt;0),ROUND(MAX(0,MIN(BC41+Y42-AI42,BE42-SUM(AK42:AR42))),2),0)</f>
        <v>0</v>
      </c>
      <c r="AT42" s="28">
        <f>IF(AND(_Engine!$P$12=1,BD41&gt;0),ROUND(MAX(0,MIN(BD41+Z42-AJ42,BE42-SUM(AK42:AS42))),2),0)</f>
        <v>0</v>
      </c>
      <c r="AU42" s="28">
        <f>IF(_Engine!$P$3=1,MAX(0,ROUND(AU41+Q42-AA42-AK42,2)),0)</f>
        <v>0</v>
      </c>
      <c r="AV42" s="28">
        <f>IF(_Engine!$P$4=1,MAX(0,ROUND(AV41+R42-AB42-AL42,2)),0)</f>
        <v>0</v>
      </c>
      <c r="AW42" s="28">
        <f>IF(_Engine!$P$5=1,MAX(0,ROUND(AW41+S42-AC42-AM42,2)),0)</f>
        <v>0</v>
      </c>
      <c r="AX42" s="28">
        <f>IF(_Engine!$P$6=1,MAX(0,ROUND(AX41+T42-AD42-AN42,2)),0)</f>
        <v>0</v>
      </c>
      <c r="AY42" s="28">
        <f>IF(_Engine!$P$7=1,MAX(0,ROUND(AY41+U42-AE42-AO42,2)),0)</f>
        <v>0</v>
      </c>
      <c r="AZ42" s="28">
        <f>IF(_Engine!$P$8=1,MAX(0,ROUND(AZ41+V42-AF42-AP42,2)),0)</f>
        <v>0</v>
      </c>
      <c r="BA42" s="28">
        <f>IF(_Engine!$P$9=1,MAX(0,ROUND(BA41+W42-AG42-AQ42,2)),0)</f>
        <v>0</v>
      </c>
      <c r="BB42" s="28">
        <f>IF(_Engine!$P$10=1,MAX(0,ROUND(BB41+X42-AH42-AR42,2)),0)</f>
        <v>0</v>
      </c>
      <c r="BC42" s="28">
        <f>IF(_Engine!$P$11=1,MAX(0,ROUND(BC41+Y42-AI42-AS42,2)),0)</f>
        <v>0</v>
      </c>
      <c r="BD42" s="28">
        <f>IF(_Engine!$P$12=1,MAX(0,ROUND(BD41+Z42-AJ42-AT42,2)),0)</f>
        <v>0</v>
      </c>
      <c r="BE42" s="28">
        <f>ROUND(IFERROR('Debt Planner'!$C$8,0)+IFERROR(C42,0)+MAX(0,_Engine!$E$14-SUM(AA42:AJ42)),2)</f>
        <v>0</v>
      </c>
    </row>
    <row r="43" spans="1:57" x14ac:dyDescent="0.3">
      <c r="A43" s="24">
        <v>35</v>
      </c>
      <c r="B43" s="25">
        <f t="shared" ca="1" si="2"/>
        <v>47229</v>
      </c>
      <c r="C43" s="26">
        <v>0</v>
      </c>
      <c r="D43" s="27">
        <f t="shared" si="0"/>
        <v>0</v>
      </c>
      <c r="E43" s="18" t="str">
        <f>IF(_Engine!$P$3=0,"",IF((AA43+AK43)&gt;0,AA43+AK43,""))</f>
        <v/>
      </c>
      <c r="F43" s="18" t="str">
        <f>IF(_Engine!$P$4=0,"",IF((AB43+AL43)&gt;0,AB43+AL43,""))</f>
        <v/>
      </c>
      <c r="G43" s="18" t="str">
        <f>IF(_Engine!$P$5=0,"",IF((AC43+AM43)&gt;0,AC43+AM43,""))</f>
        <v/>
      </c>
      <c r="H43" s="18" t="str">
        <f>IF(_Engine!$P$6=0,"",IF((AD43+AN43)&gt;0,AD43+AN43,""))</f>
        <v/>
      </c>
      <c r="I43" s="18" t="str">
        <f>IF(_Engine!$P$7=0,"",IF((AE43+AO43)&gt;0,AE43+AO43,""))</f>
        <v/>
      </c>
      <c r="J43" s="18" t="str">
        <f>IF(_Engine!$P$8=0,"",IF((AF43+AP43)&gt;0,AF43+AP43,""))</f>
        <v/>
      </c>
      <c r="K43" s="18" t="str">
        <f>IF(_Engine!$P$9=0,"",IF((AG43+AQ43)&gt;0,AG43+AQ43,""))</f>
        <v/>
      </c>
      <c r="L43" s="18" t="str">
        <f>IF(_Engine!$P$10=0,"",IF((AH43+AR43)&gt;0,AH43+AR43,""))</f>
        <v/>
      </c>
      <c r="M43" s="18" t="str">
        <f>IF(_Engine!$P$11=0,"",IF((AI43+AS43)&gt;0,AI43+AS43,""))</f>
        <v/>
      </c>
      <c r="N43" s="18" t="str">
        <f>IF(_Engine!$P$12=0,"",IF((AJ43+AT43)&gt;0,AJ43+AT43,""))</f>
        <v/>
      </c>
      <c r="O43" s="27">
        <f t="shared" si="1"/>
        <v>0</v>
      </c>
      <c r="Q43" s="28">
        <f>IF(AND(_Engine!$P$3=1,AU42&gt;0),ROUND(AU42*_Engine!$N$3/12,2),0)</f>
        <v>0</v>
      </c>
      <c r="R43" s="28">
        <f>IF(AND(_Engine!$P$4=1,AV42&gt;0),ROUND(AV42*_Engine!$N$4/12,2),0)</f>
        <v>0</v>
      </c>
      <c r="S43" s="28">
        <f>IF(AND(_Engine!$P$5=1,AW42&gt;0),ROUND(AW42*_Engine!$N$5/12,2),0)</f>
        <v>0</v>
      </c>
      <c r="T43" s="28">
        <f>IF(AND(_Engine!$P$6=1,AX42&gt;0),ROUND(AX42*_Engine!$N$6/12,2),0)</f>
        <v>0</v>
      </c>
      <c r="U43" s="28">
        <f>IF(AND(_Engine!$P$7=1,AY42&gt;0),ROUND(AY42*_Engine!$N$7/12,2),0)</f>
        <v>0</v>
      </c>
      <c r="V43" s="28">
        <f>IF(AND(_Engine!$P$8=1,AZ42&gt;0),ROUND(AZ42*_Engine!$N$8/12,2),0)</f>
        <v>0</v>
      </c>
      <c r="W43" s="28">
        <f>IF(AND(_Engine!$P$9=1,BA42&gt;0),ROUND(BA42*_Engine!$N$9/12,2),0)</f>
        <v>0</v>
      </c>
      <c r="X43" s="28">
        <f>IF(AND(_Engine!$P$10=1,BB42&gt;0),ROUND(BB42*_Engine!$N$10/12,2),0)</f>
        <v>0</v>
      </c>
      <c r="Y43" s="28">
        <f>IF(AND(_Engine!$P$11=1,BC42&gt;0),ROUND(BC42*_Engine!$N$11/12,2),0)</f>
        <v>0</v>
      </c>
      <c r="Z43" s="28">
        <f>IF(AND(_Engine!$P$12=1,BD42&gt;0),ROUND(BD42*_Engine!$N$12/12,2),0)</f>
        <v>0</v>
      </c>
      <c r="AA43" s="28">
        <f>IF(AND(_Engine!$P$3=1,AU42&gt;0),ROUND(MIN(_Engine!$O$3,AU42+Q43),2),0)</f>
        <v>0</v>
      </c>
      <c r="AB43" s="28">
        <f>IF(AND(_Engine!$P$4=1,AV42&gt;0),ROUND(MIN(_Engine!$O$4,AV42+R43),2),0)</f>
        <v>0</v>
      </c>
      <c r="AC43" s="28">
        <f>IF(AND(_Engine!$P$5=1,AW42&gt;0),ROUND(MIN(_Engine!$O$5,AW42+S43),2),0)</f>
        <v>0</v>
      </c>
      <c r="AD43" s="28">
        <f>IF(AND(_Engine!$P$6=1,AX42&gt;0),ROUND(MIN(_Engine!$O$6,AX42+T43),2),0)</f>
        <v>0</v>
      </c>
      <c r="AE43" s="28">
        <f>IF(AND(_Engine!$P$7=1,AY42&gt;0),ROUND(MIN(_Engine!$O$7,AY42+U43),2),0)</f>
        <v>0</v>
      </c>
      <c r="AF43" s="28">
        <f>IF(AND(_Engine!$P$8=1,AZ42&gt;0),ROUND(MIN(_Engine!$O$8,AZ42+V43),2),0)</f>
        <v>0</v>
      </c>
      <c r="AG43" s="28">
        <f>IF(AND(_Engine!$P$9=1,BA42&gt;0),ROUND(MIN(_Engine!$O$9,BA42+W43),2),0)</f>
        <v>0</v>
      </c>
      <c r="AH43" s="28">
        <f>IF(AND(_Engine!$P$10=1,BB42&gt;0),ROUND(MIN(_Engine!$O$10,BB42+X43),2),0)</f>
        <v>0</v>
      </c>
      <c r="AI43" s="28">
        <f>IF(AND(_Engine!$P$11=1,BC42&gt;0),ROUND(MIN(_Engine!$O$11,BC42+Y43),2),0)</f>
        <v>0</v>
      </c>
      <c r="AJ43" s="28">
        <f>IF(AND(_Engine!$P$12=1,BD42&gt;0),ROUND(MIN(_Engine!$O$12,BD42+Z43),2),0)</f>
        <v>0</v>
      </c>
      <c r="AK43" s="28">
        <f>IF(AND(_Engine!$P$3=1,AU42&gt;0),ROUND(MAX(0,MIN(AU42+Q43-AA43,BE43-0)),2),0)</f>
        <v>0</v>
      </c>
      <c r="AL43" s="28">
        <f>IF(AND(_Engine!$P$4=1,AV42&gt;0),ROUND(MAX(0,MIN(AV42+R43-AB43,BE43-SUM(AK43:AK43))),2),0)</f>
        <v>0</v>
      </c>
      <c r="AM43" s="28">
        <f>IF(AND(_Engine!$P$5=1,AW42&gt;0),ROUND(MAX(0,MIN(AW42+S43-AC43,BE43-SUM(AK43:AL43))),2),0)</f>
        <v>0</v>
      </c>
      <c r="AN43" s="28">
        <f>IF(AND(_Engine!$P$6=1,AX42&gt;0),ROUND(MAX(0,MIN(AX42+T43-AD43,BE43-SUM(AK43:AM43))),2),0)</f>
        <v>0</v>
      </c>
      <c r="AO43" s="28">
        <f>IF(AND(_Engine!$P$7=1,AY42&gt;0),ROUND(MAX(0,MIN(AY42+U43-AE43,BE43-SUM(AK43:AN43))),2),0)</f>
        <v>0</v>
      </c>
      <c r="AP43" s="28">
        <f>IF(AND(_Engine!$P$8=1,AZ42&gt;0),ROUND(MAX(0,MIN(AZ42+V43-AF43,BE43-SUM(AK43:AO43))),2),0)</f>
        <v>0</v>
      </c>
      <c r="AQ43" s="28">
        <f>IF(AND(_Engine!$P$9=1,BA42&gt;0),ROUND(MAX(0,MIN(BA42+W43-AG43,BE43-SUM(AK43:AP43))),2),0)</f>
        <v>0</v>
      </c>
      <c r="AR43" s="28">
        <f>IF(AND(_Engine!$P$10=1,BB42&gt;0),ROUND(MAX(0,MIN(BB42+X43-AH43,BE43-SUM(AK43:AQ43))),2),0)</f>
        <v>0</v>
      </c>
      <c r="AS43" s="28">
        <f>IF(AND(_Engine!$P$11=1,BC42&gt;0),ROUND(MAX(0,MIN(BC42+Y43-AI43,BE43-SUM(AK43:AR43))),2),0)</f>
        <v>0</v>
      </c>
      <c r="AT43" s="28">
        <f>IF(AND(_Engine!$P$12=1,BD42&gt;0),ROUND(MAX(0,MIN(BD42+Z43-AJ43,BE43-SUM(AK43:AS43))),2),0)</f>
        <v>0</v>
      </c>
      <c r="AU43" s="28">
        <f>IF(_Engine!$P$3=1,MAX(0,ROUND(AU42+Q43-AA43-AK43,2)),0)</f>
        <v>0</v>
      </c>
      <c r="AV43" s="28">
        <f>IF(_Engine!$P$4=1,MAX(0,ROUND(AV42+R43-AB43-AL43,2)),0)</f>
        <v>0</v>
      </c>
      <c r="AW43" s="28">
        <f>IF(_Engine!$P$5=1,MAX(0,ROUND(AW42+S43-AC43-AM43,2)),0)</f>
        <v>0</v>
      </c>
      <c r="AX43" s="28">
        <f>IF(_Engine!$P$6=1,MAX(0,ROUND(AX42+T43-AD43-AN43,2)),0)</f>
        <v>0</v>
      </c>
      <c r="AY43" s="28">
        <f>IF(_Engine!$P$7=1,MAX(0,ROUND(AY42+U43-AE43-AO43,2)),0)</f>
        <v>0</v>
      </c>
      <c r="AZ43" s="28">
        <f>IF(_Engine!$P$8=1,MAX(0,ROUND(AZ42+V43-AF43-AP43,2)),0)</f>
        <v>0</v>
      </c>
      <c r="BA43" s="28">
        <f>IF(_Engine!$P$9=1,MAX(0,ROUND(BA42+W43-AG43-AQ43,2)),0)</f>
        <v>0</v>
      </c>
      <c r="BB43" s="28">
        <f>IF(_Engine!$P$10=1,MAX(0,ROUND(BB42+X43-AH43-AR43,2)),0)</f>
        <v>0</v>
      </c>
      <c r="BC43" s="28">
        <f>IF(_Engine!$P$11=1,MAX(0,ROUND(BC42+Y43-AI43-AS43,2)),0)</f>
        <v>0</v>
      </c>
      <c r="BD43" s="28">
        <f>IF(_Engine!$P$12=1,MAX(0,ROUND(BD42+Z43-AJ43-AT43,2)),0)</f>
        <v>0</v>
      </c>
      <c r="BE43" s="28">
        <f>ROUND(IFERROR('Debt Planner'!$C$8,0)+IFERROR(C43,0)+MAX(0,_Engine!$E$14-SUM(AA43:AJ43)),2)</f>
        <v>0</v>
      </c>
    </row>
    <row r="44" spans="1:57" x14ac:dyDescent="0.3">
      <c r="A44" s="24">
        <v>36</v>
      </c>
      <c r="B44" s="25">
        <f t="shared" ca="1" si="2"/>
        <v>47259</v>
      </c>
      <c r="C44" s="26">
        <v>0</v>
      </c>
      <c r="D44" s="27">
        <f t="shared" si="0"/>
        <v>0</v>
      </c>
      <c r="E44" s="18" t="str">
        <f>IF(_Engine!$P$3=0,"",IF((AA44+AK44)&gt;0,AA44+AK44,""))</f>
        <v/>
      </c>
      <c r="F44" s="18" t="str">
        <f>IF(_Engine!$P$4=0,"",IF((AB44+AL44)&gt;0,AB44+AL44,""))</f>
        <v/>
      </c>
      <c r="G44" s="18" t="str">
        <f>IF(_Engine!$P$5=0,"",IF((AC44+AM44)&gt;0,AC44+AM44,""))</f>
        <v/>
      </c>
      <c r="H44" s="18" t="str">
        <f>IF(_Engine!$P$6=0,"",IF((AD44+AN44)&gt;0,AD44+AN44,""))</f>
        <v/>
      </c>
      <c r="I44" s="18" t="str">
        <f>IF(_Engine!$P$7=0,"",IF((AE44+AO44)&gt;0,AE44+AO44,""))</f>
        <v/>
      </c>
      <c r="J44" s="18" t="str">
        <f>IF(_Engine!$P$8=0,"",IF((AF44+AP44)&gt;0,AF44+AP44,""))</f>
        <v/>
      </c>
      <c r="K44" s="18" t="str">
        <f>IF(_Engine!$P$9=0,"",IF((AG44+AQ44)&gt;0,AG44+AQ44,""))</f>
        <v/>
      </c>
      <c r="L44" s="18" t="str">
        <f>IF(_Engine!$P$10=0,"",IF((AH44+AR44)&gt;0,AH44+AR44,""))</f>
        <v/>
      </c>
      <c r="M44" s="18" t="str">
        <f>IF(_Engine!$P$11=0,"",IF((AI44+AS44)&gt;0,AI44+AS44,""))</f>
        <v/>
      </c>
      <c r="N44" s="18" t="str">
        <f>IF(_Engine!$P$12=0,"",IF((AJ44+AT44)&gt;0,AJ44+AT44,""))</f>
        <v/>
      </c>
      <c r="O44" s="27">
        <f t="shared" si="1"/>
        <v>0</v>
      </c>
      <c r="Q44" s="28">
        <f>IF(AND(_Engine!$P$3=1,AU43&gt;0),ROUND(AU43*_Engine!$N$3/12,2),0)</f>
        <v>0</v>
      </c>
      <c r="R44" s="28">
        <f>IF(AND(_Engine!$P$4=1,AV43&gt;0),ROUND(AV43*_Engine!$N$4/12,2),0)</f>
        <v>0</v>
      </c>
      <c r="S44" s="28">
        <f>IF(AND(_Engine!$P$5=1,AW43&gt;0),ROUND(AW43*_Engine!$N$5/12,2),0)</f>
        <v>0</v>
      </c>
      <c r="T44" s="28">
        <f>IF(AND(_Engine!$P$6=1,AX43&gt;0),ROUND(AX43*_Engine!$N$6/12,2),0)</f>
        <v>0</v>
      </c>
      <c r="U44" s="28">
        <f>IF(AND(_Engine!$P$7=1,AY43&gt;0),ROUND(AY43*_Engine!$N$7/12,2),0)</f>
        <v>0</v>
      </c>
      <c r="V44" s="28">
        <f>IF(AND(_Engine!$P$8=1,AZ43&gt;0),ROUND(AZ43*_Engine!$N$8/12,2),0)</f>
        <v>0</v>
      </c>
      <c r="W44" s="28">
        <f>IF(AND(_Engine!$P$9=1,BA43&gt;0),ROUND(BA43*_Engine!$N$9/12,2),0)</f>
        <v>0</v>
      </c>
      <c r="X44" s="28">
        <f>IF(AND(_Engine!$P$10=1,BB43&gt;0),ROUND(BB43*_Engine!$N$10/12,2),0)</f>
        <v>0</v>
      </c>
      <c r="Y44" s="28">
        <f>IF(AND(_Engine!$P$11=1,BC43&gt;0),ROUND(BC43*_Engine!$N$11/12,2),0)</f>
        <v>0</v>
      </c>
      <c r="Z44" s="28">
        <f>IF(AND(_Engine!$P$12=1,BD43&gt;0),ROUND(BD43*_Engine!$N$12/12,2),0)</f>
        <v>0</v>
      </c>
      <c r="AA44" s="28">
        <f>IF(AND(_Engine!$P$3=1,AU43&gt;0),ROUND(MIN(_Engine!$O$3,AU43+Q44),2),0)</f>
        <v>0</v>
      </c>
      <c r="AB44" s="28">
        <f>IF(AND(_Engine!$P$4=1,AV43&gt;0),ROUND(MIN(_Engine!$O$4,AV43+R44),2),0)</f>
        <v>0</v>
      </c>
      <c r="AC44" s="28">
        <f>IF(AND(_Engine!$P$5=1,AW43&gt;0),ROUND(MIN(_Engine!$O$5,AW43+S44),2),0)</f>
        <v>0</v>
      </c>
      <c r="AD44" s="28">
        <f>IF(AND(_Engine!$P$6=1,AX43&gt;0),ROUND(MIN(_Engine!$O$6,AX43+T44),2),0)</f>
        <v>0</v>
      </c>
      <c r="AE44" s="28">
        <f>IF(AND(_Engine!$P$7=1,AY43&gt;0),ROUND(MIN(_Engine!$O$7,AY43+U44),2),0)</f>
        <v>0</v>
      </c>
      <c r="AF44" s="28">
        <f>IF(AND(_Engine!$P$8=1,AZ43&gt;0),ROUND(MIN(_Engine!$O$8,AZ43+V44),2),0)</f>
        <v>0</v>
      </c>
      <c r="AG44" s="28">
        <f>IF(AND(_Engine!$P$9=1,BA43&gt;0),ROUND(MIN(_Engine!$O$9,BA43+W44),2),0)</f>
        <v>0</v>
      </c>
      <c r="AH44" s="28">
        <f>IF(AND(_Engine!$P$10=1,BB43&gt;0),ROUND(MIN(_Engine!$O$10,BB43+X44),2),0)</f>
        <v>0</v>
      </c>
      <c r="AI44" s="28">
        <f>IF(AND(_Engine!$P$11=1,BC43&gt;0),ROUND(MIN(_Engine!$O$11,BC43+Y44),2),0)</f>
        <v>0</v>
      </c>
      <c r="AJ44" s="28">
        <f>IF(AND(_Engine!$P$12=1,BD43&gt;0),ROUND(MIN(_Engine!$O$12,BD43+Z44),2),0)</f>
        <v>0</v>
      </c>
      <c r="AK44" s="28">
        <f>IF(AND(_Engine!$P$3=1,AU43&gt;0),ROUND(MAX(0,MIN(AU43+Q44-AA44,BE44-0)),2),0)</f>
        <v>0</v>
      </c>
      <c r="AL44" s="28">
        <f>IF(AND(_Engine!$P$4=1,AV43&gt;0),ROUND(MAX(0,MIN(AV43+R44-AB44,BE44-SUM(AK44:AK44))),2),0)</f>
        <v>0</v>
      </c>
      <c r="AM44" s="28">
        <f>IF(AND(_Engine!$P$5=1,AW43&gt;0),ROUND(MAX(0,MIN(AW43+S44-AC44,BE44-SUM(AK44:AL44))),2),0)</f>
        <v>0</v>
      </c>
      <c r="AN44" s="28">
        <f>IF(AND(_Engine!$P$6=1,AX43&gt;0),ROUND(MAX(0,MIN(AX43+T44-AD44,BE44-SUM(AK44:AM44))),2),0)</f>
        <v>0</v>
      </c>
      <c r="AO44" s="28">
        <f>IF(AND(_Engine!$P$7=1,AY43&gt;0),ROUND(MAX(0,MIN(AY43+U44-AE44,BE44-SUM(AK44:AN44))),2),0)</f>
        <v>0</v>
      </c>
      <c r="AP44" s="28">
        <f>IF(AND(_Engine!$P$8=1,AZ43&gt;0),ROUND(MAX(0,MIN(AZ43+V44-AF44,BE44-SUM(AK44:AO44))),2),0)</f>
        <v>0</v>
      </c>
      <c r="AQ44" s="28">
        <f>IF(AND(_Engine!$P$9=1,BA43&gt;0),ROUND(MAX(0,MIN(BA43+W44-AG44,BE44-SUM(AK44:AP44))),2),0)</f>
        <v>0</v>
      </c>
      <c r="AR44" s="28">
        <f>IF(AND(_Engine!$P$10=1,BB43&gt;0),ROUND(MAX(0,MIN(BB43+X44-AH44,BE44-SUM(AK44:AQ44))),2),0)</f>
        <v>0</v>
      </c>
      <c r="AS44" s="28">
        <f>IF(AND(_Engine!$P$11=1,BC43&gt;0),ROUND(MAX(0,MIN(BC43+Y44-AI44,BE44-SUM(AK44:AR44))),2),0)</f>
        <v>0</v>
      </c>
      <c r="AT44" s="28">
        <f>IF(AND(_Engine!$P$12=1,BD43&gt;0),ROUND(MAX(0,MIN(BD43+Z44-AJ44,BE44-SUM(AK44:AS44))),2),0)</f>
        <v>0</v>
      </c>
      <c r="AU44" s="28">
        <f>IF(_Engine!$P$3=1,MAX(0,ROUND(AU43+Q44-AA44-AK44,2)),0)</f>
        <v>0</v>
      </c>
      <c r="AV44" s="28">
        <f>IF(_Engine!$P$4=1,MAX(0,ROUND(AV43+R44-AB44-AL44,2)),0)</f>
        <v>0</v>
      </c>
      <c r="AW44" s="28">
        <f>IF(_Engine!$P$5=1,MAX(0,ROUND(AW43+S44-AC44-AM44,2)),0)</f>
        <v>0</v>
      </c>
      <c r="AX44" s="28">
        <f>IF(_Engine!$P$6=1,MAX(0,ROUND(AX43+T44-AD44-AN44,2)),0)</f>
        <v>0</v>
      </c>
      <c r="AY44" s="28">
        <f>IF(_Engine!$P$7=1,MAX(0,ROUND(AY43+U44-AE44-AO44,2)),0)</f>
        <v>0</v>
      </c>
      <c r="AZ44" s="28">
        <f>IF(_Engine!$P$8=1,MAX(0,ROUND(AZ43+V44-AF44-AP44,2)),0)</f>
        <v>0</v>
      </c>
      <c r="BA44" s="28">
        <f>IF(_Engine!$P$9=1,MAX(0,ROUND(BA43+W44-AG44-AQ44,2)),0)</f>
        <v>0</v>
      </c>
      <c r="BB44" s="28">
        <f>IF(_Engine!$P$10=1,MAX(0,ROUND(BB43+X44-AH44-AR44,2)),0)</f>
        <v>0</v>
      </c>
      <c r="BC44" s="28">
        <f>IF(_Engine!$P$11=1,MAX(0,ROUND(BC43+Y44-AI44-AS44,2)),0)</f>
        <v>0</v>
      </c>
      <c r="BD44" s="28">
        <f>IF(_Engine!$P$12=1,MAX(0,ROUND(BD43+Z44-AJ44-AT44,2)),0)</f>
        <v>0</v>
      </c>
      <c r="BE44" s="28">
        <f>ROUND(IFERROR('Debt Planner'!$C$8,0)+IFERROR(C44,0)+MAX(0,_Engine!$E$14-SUM(AA44:AJ44)),2)</f>
        <v>0</v>
      </c>
    </row>
    <row r="45" spans="1:57" x14ac:dyDescent="0.3">
      <c r="A45" s="24">
        <v>37</v>
      </c>
      <c r="B45" s="25">
        <f t="shared" ca="1" si="2"/>
        <v>47290</v>
      </c>
      <c r="C45" s="26">
        <v>0</v>
      </c>
      <c r="D45" s="27">
        <f t="shared" si="0"/>
        <v>0</v>
      </c>
      <c r="E45" s="18" t="str">
        <f>IF(_Engine!$P$3=0,"",IF((AA45+AK45)&gt;0,AA45+AK45,""))</f>
        <v/>
      </c>
      <c r="F45" s="18" t="str">
        <f>IF(_Engine!$P$4=0,"",IF((AB45+AL45)&gt;0,AB45+AL45,""))</f>
        <v/>
      </c>
      <c r="G45" s="18" t="str">
        <f>IF(_Engine!$P$5=0,"",IF((AC45+AM45)&gt;0,AC45+AM45,""))</f>
        <v/>
      </c>
      <c r="H45" s="18" t="str">
        <f>IF(_Engine!$P$6=0,"",IF((AD45+AN45)&gt;0,AD45+AN45,""))</f>
        <v/>
      </c>
      <c r="I45" s="18" t="str">
        <f>IF(_Engine!$P$7=0,"",IF((AE45+AO45)&gt;0,AE45+AO45,""))</f>
        <v/>
      </c>
      <c r="J45" s="18" t="str">
        <f>IF(_Engine!$P$8=0,"",IF((AF45+AP45)&gt;0,AF45+AP45,""))</f>
        <v/>
      </c>
      <c r="K45" s="18" t="str">
        <f>IF(_Engine!$P$9=0,"",IF((AG45+AQ45)&gt;0,AG45+AQ45,""))</f>
        <v/>
      </c>
      <c r="L45" s="18" t="str">
        <f>IF(_Engine!$P$10=0,"",IF((AH45+AR45)&gt;0,AH45+AR45,""))</f>
        <v/>
      </c>
      <c r="M45" s="18" t="str">
        <f>IF(_Engine!$P$11=0,"",IF((AI45+AS45)&gt;0,AI45+AS45,""))</f>
        <v/>
      </c>
      <c r="N45" s="18" t="str">
        <f>IF(_Engine!$P$12=0,"",IF((AJ45+AT45)&gt;0,AJ45+AT45,""))</f>
        <v/>
      </c>
      <c r="O45" s="27">
        <f t="shared" si="1"/>
        <v>0</v>
      </c>
      <c r="Q45" s="28">
        <f>IF(AND(_Engine!$P$3=1,AU44&gt;0),ROUND(AU44*_Engine!$N$3/12,2),0)</f>
        <v>0</v>
      </c>
      <c r="R45" s="28">
        <f>IF(AND(_Engine!$P$4=1,AV44&gt;0),ROUND(AV44*_Engine!$N$4/12,2),0)</f>
        <v>0</v>
      </c>
      <c r="S45" s="28">
        <f>IF(AND(_Engine!$P$5=1,AW44&gt;0),ROUND(AW44*_Engine!$N$5/12,2),0)</f>
        <v>0</v>
      </c>
      <c r="T45" s="28">
        <f>IF(AND(_Engine!$P$6=1,AX44&gt;0),ROUND(AX44*_Engine!$N$6/12,2),0)</f>
        <v>0</v>
      </c>
      <c r="U45" s="28">
        <f>IF(AND(_Engine!$P$7=1,AY44&gt;0),ROUND(AY44*_Engine!$N$7/12,2),0)</f>
        <v>0</v>
      </c>
      <c r="V45" s="28">
        <f>IF(AND(_Engine!$P$8=1,AZ44&gt;0),ROUND(AZ44*_Engine!$N$8/12,2),0)</f>
        <v>0</v>
      </c>
      <c r="W45" s="28">
        <f>IF(AND(_Engine!$P$9=1,BA44&gt;0),ROUND(BA44*_Engine!$N$9/12,2),0)</f>
        <v>0</v>
      </c>
      <c r="X45" s="28">
        <f>IF(AND(_Engine!$P$10=1,BB44&gt;0),ROUND(BB44*_Engine!$N$10/12,2),0)</f>
        <v>0</v>
      </c>
      <c r="Y45" s="28">
        <f>IF(AND(_Engine!$P$11=1,BC44&gt;0),ROUND(BC44*_Engine!$N$11/12,2),0)</f>
        <v>0</v>
      </c>
      <c r="Z45" s="28">
        <f>IF(AND(_Engine!$P$12=1,BD44&gt;0),ROUND(BD44*_Engine!$N$12/12,2),0)</f>
        <v>0</v>
      </c>
      <c r="AA45" s="28">
        <f>IF(AND(_Engine!$P$3=1,AU44&gt;0),ROUND(MIN(_Engine!$O$3,AU44+Q45),2),0)</f>
        <v>0</v>
      </c>
      <c r="AB45" s="28">
        <f>IF(AND(_Engine!$P$4=1,AV44&gt;0),ROUND(MIN(_Engine!$O$4,AV44+R45),2),0)</f>
        <v>0</v>
      </c>
      <c r="AC45" s="28">
        <f>IF(AND(_Engine!$P$5=1,AW44&gt;0),ROUND(MIN(_Engine!$O$5,AW44+S45),2),0)</f>
        <v>0</v>
      </c>
      <c r="AD45" s="28">
        <f>IF(AND(_Engine!$P$6=1,AX44&gt;0),ROUND(MIN(_Engine!$O$6,AX44+T45),2),0)</f>
        <v>0</v>
      </c>
      <c r="AE45" s="28">
        <f>IF(AND(_Engine!$P$7=1,AY44&gt;0),ROUND(MIN(_Engine!$O$7,AY44+U45),2),0)</f>
        <v>0</v>
      </c>
      <c r="AF45" s="28">
        <f>IF(AND(_Engine!$P$8=1,AZ44&gt;0),ROUND(MIN(_Engine!$O$8,AZ44+V45),2),0)</f>
        <v>0</v>
      </c>
      <c r="AG45" s="28">
        <f>IF(AND(_Engine!$P$9=1,BA44&gt;0),ROUND(MIN(_Engine!$O$9,BA44+W45),2),0)</f>
        <v>0</v>
      </c>
      <c r="AH45" s="28">
        <f>IF(AND(_Engine!$P$10=1,BB44&gt;0),ROUND(MIN(_Engine!$O$10,BB44+X45),2),0)</f>
        <v>0</v>
      </c>
      <c r="AI45" s="28">
        <f>IF(AND(_Engine!$P$11=1,BC44&gt;0),ROUND(MIN(_Engine!$O$11,BC44+Y45),2),0)</f>
        <v>0</v>
      </c>
      <c r="AJ45" s="28">
        <f>IF(AND(_Engine!$P$12=1,BD44&gt;0),ROUND(MIN(_Engine!$O$12,BD44+Z45),2),0)</f>
        <v>0</v>
      </c>
      <c r="AK45" s="28">
        <f>IF(AND(_Engine!$P$3=1,AU44&gt;0),ROUND(MAX(0,MIN(AU44+Q45-AA45,BE45-0)),2),0)</f>
        <v>0</v>
      </c>
      <c r="AL45" s="28">
        <f>IF(AND(_Engine!$P$4=1,AV44&gt;0),ROUND(MAX(0,MIN(AV44+R45-AB45,BE45-SUM(AK45:AK45))),2),0)</f>
        <v>0</v>
      </c>
      <c r="AM45" s="28">
        <f>IF(AND(_Engine!$P$5=1,AW44&gt;0),ROUND(MAX(0,MIN(AW44+S45-AC45,BE45-SUM(AK45:AL45))),2),0)</f>
        <v>0</v>
      </c>
      <c r="AN45" s="28">
        <f>IF(AND(_Engine!$P$6=1,AX44&gt;0),ROUND(MAX(0,MIN(AX44+T45-AD45,BE45-SUM(AK45:AM45))),2),0)</f>
        <v>0</v>
      </c>
      <c r="AO45" s="28">
        <f>IF(AND(_Engine!$P$7=1,AY44&gt;0),ROUND(MAX(0,MIN(AY44+U45-AE45,BE45-SUM(AK45:AN45))),2),0)</f>
        <v>0</v>
      </c>
      <c r="AP45" s="28">
        <f>IF(AND(_Engine!$P$8=1,AZ44&gt;0),ROUND(MAX(0,MIN(AZ44+V45-AF45,BE45-SUM(AK45:AO45))),2),0)</f>
        <v>0</v>
      </c>
      <c r="AQ45" s="28">
        <f>IF(AND(_Engine!$P$9=1,BA44&gt;0),ROUND(MAX(0,MIN(BA44+W45-AG45,BE45-SUM(AK45:AP45))),2),0)</f>
        <v>0</v>
      </c>
      <c r="AR45" s="28">
        <f>IF(AND(_Engine!$P$10=1,BB44&gt;0),ROUND(MAX(0,MIN(BB44+X45-AH45,BE45-SUM(AK45:AQ45))),2),0)</f>
        <v>0</v>
      </c>
      <c r="AS45" s="28">
        <f>IF(AND(_Engine!$P$11=1,BC44&gt;0),ROUND(MAX(0,MIN(BC44+Y45-AI45,BE45-SUM(AK45:AR45))),2),0)</f>
        <v>0</v>
      </c>
      <c r="AT45" s="28">
        <f>IF(AND(_Engine!$P$12=1,BD44&gt;0),ROUND(MAX(0,MIN(BD44+Z45-AJ45,BE45-SUM(AK45:AS45))),2),0)</f>
        <v>0</v>
      </c>
      <c r="AU45" s="28">
        <f>IF(_Engine!$P$3=1,MAX(0,ROUND(AU44+Q45-AA45-AK45,2)),0)</f>
        <v>0</v>
      </c>
      <c r="AV45" s="28">
        <f>IF(_Engine!$P$4=1,MAX(0,ROUND(AV44+R45-AB45-AL45,2)),0)</f>
        <v>0</v>
      </c>
      <c r="AW45" s="28">
        <f>IF(_Engine!$P$5=1,MAX(0,ROUND(AW44+S45-AC45-AM45,2)),0)</f>
        <v>0</v>
      </c>
      <c r="AX45" s="28">
        <f>IF(_Engine!$P$6=1,MAX(0,ROUND(AX44+T45-AD45-AN45,2)),0)</f>
        <v>0</v>
      </c>
      <c r="AY45" s="28">
        <f>IF(_Engine!$P$7=1,MAX(0,ROUND(AY44+U45-AE45-AO45,2)),0)</f>
        <v>0</v>
      </c>
      <c r="AZ45" s="28">
        <f>IF(_Engine!$P$8=1,MAX(0,ROUND(AZ44+V45-AF45-AP45,2)),0)</f>
        <v>0</v>
      </c>
      <c r="BA45" s="28">
        <f>IF(_Engine!$P$9=1,MAX(0,ROUND(BA44+W45-AG45-AQ45,2)),0)</f>
        <v>0</v>
      </c>
      <c r="BB45" s="28">
        <f>IF(_Engine!$P$10=1,MAX(0,ROUND(BB44+X45-AH45-AR45,2)),0)</f>
        <v>0</v>
      </c>
      <c r="BC45" s="28">
        <f>IF(_Engine!$P$11=1,MAX(0,ROUND(BC44+Y45-AI45-AS45,2)),0)</f>
        <v>0</v>
      </c>
      <c r="BD45" s="28">
        <f>IF(_Engine!$P$12=1,MAX(0,ROUND(BD44+Z45-AJ45-AT45,2)),0)</f>
        <v>0</v>
      </c>
      <c r="BE45" s="28">
        <f>ROUND(IFERROR('Debt Planner'!$C$8,0)+IFERROR(C45,0)+MAX(0,_Engine!$E$14-SUM(AA45:AJ45)),2)</f>
        <v>0</v>
      </c>
    </row>
    <row r="46" spans="1:57" x14ac:dyDescent="0.3">
      <c r="A46" s="24">
        <v>38</v>
      </c>
      <c r="B46" s="25">
        <f t="shared" ca="1" si="2"/>
        <v>47320</v>
      </c>
      <c r="C46" s="26">
        <v>0</v>
      </c>
      <c r="D46" s="27">
        <f t="shared" si="0"/>
        <v>0</v>
      </c>
      <c r="E46" s="18" t="str">
        <f>IF(_Engine!$P$3=0,"",IF((AA46+AK46)&gt;0,AA46+AK46,""))</f>
        <v/>
      </c>
      <c r="F46" s="18" t="str">
        <f>IF(_Engine!$P$4=0,"",IF((AB46+AL46)&gt;0,AB46+AL46,""))</f>
        <v/>
      </c>
      <c r="G46" s="18" t="str">
        <f>IF(_Engine!$P$5=0,"",IF((AC46+AM46)&gt;0,AC46+AM46,""))</f>
        <v/>
      </c>
      <c r="H46" s="18" t="str">
        <f>IF(_Engine!$P$6=0,"",IF((AD46+AN46)&gt;0,AD46+AN46,""))</f>
        <v/>
      </c>
      <c r="I46" s="18" t="str">
        <f>IF(_Engine!$P$7=0,"",IF((AE46+AO46)&gt;0,AE46+AO46,""))</f>
        <v/>
      </c>
      <c r="J46" s="18" t="str">
        <f>IF(_Engine!$P$8=0,"",IF((AF46+AP46)&gt;0,AF46+AP46,""))</f>
        <v/>
      </c>
      <c r="K46" s="18" t="str">
        <f>IF(_Engine!$P$9=0,"",IF((AG46+AQ46)&gt;0,AG46+AQ46,""))</f>
        <v/>
      </c>
      <c r="L46" s="18" t="str">
        <f>IF(_Engine!$P$10=0,"",IF((AH46+AR46)&gt;0,AH46+AR46,""))</f>
        <v/>
      </c>
      <c r="M46" s="18" t="str">
        <f>IF(_Engine!$P$11=0,"",IF((AI46+AS46)&gt;0,AI46+AS46,""))</f>
        <v/>
      </c>
      <c r="N46" s="18" t="str">
        <f>IF(_Engine!$P$12=0,"",IF((AJ46+AT46)&gt;0,AJ46+AT46,""))</f>
        <v/>
      </c>
      <c r="O46" s="27">
        <f t="shared" si="1"/>
        <v>0</v>
      </c>
      <c r="Q46" s="28">
        <f>IF(AND(_Engine!$P$3=1,AU45&gt;0),ROUND(AU45*_Engine!$N$3/12,2),0)</f>
        <v>0</v>
      </c>
      <c r="R46" s="28">
        <f>IF(AND(_Engine!$P$4=1,AV45&gt;0),ROUND(AV45*_Engine!$N$4/12,2),0)</f>
        <v>0</v>
      </c>
      <c r="S46" s="28">
        <f>IF(AND(_Engine!$P$5=1,AW45&gt;0),ROUND(AW45*_Engine!$N$5/12,2),0)</f>
        <v>0</v>
      </c>
      <c r="T46" s="28">
        <f>IF(AND(_Engine!$P$6=1,AX45&gt;0),ROUND(AX45*_Engine!$N$6/12,2),0)</f>
        <v>0</v>
      </c>
      <c r="U46" s="28">
        <f>IF(AND(_Engine!$P$7=1,AY45&gt;0),ROUND(AY45*_Engine!$N$7/12,2),0)</f>
        <v>0</v>
      </c>
      <c r="V46" s="28">
        <f>IF(AND(_Engine!$P$8=1,AZ45&gt;0),ROUND(AZ45*_Engine!$N$8/12,2),0)</f>
        <v>0</v>
      </c>
      <c r="W46" s="28">
        <f>IF(AND(_Engine!$P$9=1,BA45&gt;0),ROUND(BA45*_Engine!$N$9/12,2),0)</f>
        <v>0</v>
      </c>
      <c r="X46" s="28">
        <f>IF(AND(_Engine!$P$10=1,BB45&gt;0),ROUND(BB45*_Engine!$N$10/12,2),0)</f>
        <v>0</v>
      </c>
      <c r="Y46" s="28">
        <f>IF(AND(_Engine!$P$11=1,BC45&gt;0),ROUND(BC45*_Engine!$N$11/12,2),0)</f>
        <v>0</v>
      </c>
      <c r="Z46" s="28">
        <f>IF(AND(_Engine!$P$12=1,BD45&gt;0),ROUND(BD45*_Engine!$N$12/12,2),0)</f>
        <v>0</v>
      </c>
      <c r="AA46" s="28">
        <f>IF(AND(_Engine!$P$3=1,AU45&gt;0),ROUND(MIN(_Engine!$O$3,AU45+Q46),2),0)</f>
        <v>0</v>
      </c>
      <c r="AB46" s="28">
        <f>IF(AND(_Engine!$P$4=1,AV45&gt;0),ROUND(MIN(_Engine!$O$4,AV45+R46),2),0)</f>
        <v>0</v>
      </c>
      <c r="AC46" s="28">
        <f>IF(AND(_Engine!$P$5=1,AW45&gt;0),ROUND(MIN(_Engine!$O$5,AW45+S46),2),0)</f>
        <v>0</v>
      </c>
      <c r="AD46" s="28">
        <f>IF(AND(_Engine!$P$6=1,AX45&gt;0),ROUND(MIN(_Engine!$O$6,AX45+T46),2),0)</f>
        <v>0</v>
      </c>
      <c r="AE46" s="28">
        <f>IF(AND(_Engine!$P$7=1,AY45&gt;0),ROUND(MIN(_Engine!$O$7,AY45+U46),2),0)</f>
        <v>0</v>
      </c>
      <c r="AF46" s="28">
        <f>IF(AND(_Engine!$P$8=1,AZ45&gt;0),ROUND(MIN(_Engine!$O$8,AZ45+V46),2),0)</f>
        <v>0</v>
      </c>
      <c r="AG46" s="28">
        <f>IF(AND(_Engine!$P$9=1,BA45&gt;0),ROUND(MIN(_Engine!$O$9,BA45+W46),2),0)</f>
        <v>0</v>
      </c>
      <c r="AH46" s="28">
        <f>IF(AND(_Engine!$P$10=1,BB45&gt;0),ROUND(MIN(_Engine!$O$10,BB45+X46),2),0)</f>
        <v>0</v>
      </c>
      <c r="AI46" s="28">
        <f>IF(AND(_Engine!$P$11=1,BC45&gt;0),ROUND(MIN(_Engine!$O$11,BC45+Y46),2),0)</f>
        <v>0</v>
      </c>
      <c r="AJ46" s="28">
        <f>IF(AND(_Engine!$P$12=1,BD45&gt;0),ROUND(MIN(_Engine!$O$12,BD45+Z46),2),0)</f>
        <v>0</v>
      </c>
      <c r="AK46" s="28">
        <f>IF(AND(_Engine!$P$3=1,AU45&gt;0),ROUND(MAX(0,MIN(AU45+Q46-AA46,BE46-0)),2),0)</f>
        <v>0</v>
      </c>
      <c r="AL46" s="28">
        <f>IF(AND(_Engine!$P$4=1,AV45&gt;0),ROUND(MAX(0,MIN(AV45+R46-AB46,BE46-SUM(AK46:AK46))),2),0)</f>
        <v>0</v>
      </c>
      <c r="AM46" s="28">
        <f>IF(AND(_Engine!$P$5=1,AW45&gt;0),ROUND(MAX(0,MIN(AW45+S46-AC46,BE46-SUM(AK46:AL46))),2),0)</f>
        <v>0</v>
      </c>
      <c r="AN46" s="28">
        <f>IF(AND(_Engine!$P$6=1,AX45&gt;0),ROUND(MAX(0,MIN(AX45+T46-AD46,BE46-SUM(AK46:AM46))),2),0)</f>
        <v>0</v>
      </c>
      <c r="AO46" s="28">
        <f>IF(AND(_Engine!$P$7=1,AY45&gt;0),ROUND(MAX(0,MIN(AY45+U46-AE46,BE46-SUM(AK46:AN46))),2),0)</f>
        <v>0</v>
      </c>
      <c r="AP46" s="28">
        <f>IF(AND(_Engine!$P$8=1,AZ45&gt;0),ROUND(MAX(0,MIN(AZ45+V46-AF46,BE46-SUM(AK46:AO46))),2),0)</f>
        <v>0</v>
      </c>
      <c r="AQ46" s="28">
        <f>IF(AND(_Engine!$P$9=1,BA45&gt;0),ROUND(MAX(0,MIN(BA45+W46-AG46,BE46-SUM(AK46:AP46))),2),0)</f>
        <v>0</v>
      </c>
      <c r="AR46" s="28">
        <f>IF(AND(_Engine!$P$10=1,BB45&gt;0),ROUND(MAX(0,MIN(BB45+X46-AH46,BE46-SUM(AK46:AQ46))),2),0)</f>
        <v>0</v>
      </c>
      <c r="AS46" s="28">
        <f>IF(AND(_Engine!$P$11=1,BC45&gt;0),ROUND(MAX(0,MIN(BC45+Y46-AI46,BE46-SUM(AK46:AR46))),2),0)</f>
        <v>0</v>
      </c>
      <c r="AT46" s="28">
        <f>IF(AND(_Engine!$P$12=1,BD45&gt;0),ROUND(MAX(0,MIN(BD45+Z46-AJ46,BE46-SUM(AK46:AS46))),2),0)</f>
        <v>0</v>
      </c>
      <c r="AU46" s="28">
        <f>IF(_Engine!$P$3=1,MAX(0,ROUND(AU45+Q46-AA46-AK46,2)),0)</f>
        <v>0</v>
      </c>
      <c r="AV46" s="28">
        <f>IF(_Engine!$P$4=1,MAX(0,ROUND(AV45+R46-AB46-AL46,2)),0)</f>
        <v>0</v>
      </c>
      <c r="AW46" s="28">
        <f>IF(_Engine!$P$5=1,MAX(0,ROUND(AW45+S46-AC46-AM46,2)),0)</f>
        <v>0</v>
      </c>
      <c r="AX46" s="28">
        <f>IF(_Engine!$P$6=1,MAX(0,ROUND(AX45+T46-AD46-AN46,2)),0)</f>
        <v>0</v>
      </c>
      <c r="AY46" s="28">
        <f>IF(_Engine!$P$7=1,MAX(0,ROUND(AY45+U46-AE46-AO46,2)),0)</f>
        <v>0</v>
      </c>
      <c r="AZ46" s="28">
        <f>IF(_Engine!$P$8=1,MAX(0,ROUND(AZ45+V46-AF46-AP46,2)),0)</f>
        <v>0</v>
      </c>
      <c r="BA46" s="28">
        <f>IF(_Engine!$P$9=1,MAX(0,ROUND(BA45+W46-AG46-AQ46,2)),0)</f>
        <v>0</v>
      </c>
      <c r="BB46" s="28">
        <f>IF(_Engine!$P$10=1,MAX(0,ROUND(BB45+X46-AH46-AR46,2)),0)</f>
        <v>0</v>
      </c>
      <c r="BC46" s="28">
        <f>IF(_Engine!$P$11=1,MAX(0,ROUND(BC45+Y46-AI46-AS46,2)),0)</f>
        <v>0</v>
      </c>
      <c r="BD46" s="28">
        <f>IF(_Engine!$P$12=1,MAX(0,ROUND(BD45+Z46-AJ46-AT46,2)),0)</f>
        <v>0</v>
      </c>
      <c r="BE46" s="28">
        <f>ROUND(IFERROR('Debt Planner'!$C$8,0)+IFERROR(C46,0)+MAX(0,_Engine!$E$14-SUM(AA46:AJ46)),2)</f>
        <v>0</v>
      </c>
    </row>
    <row r="47" spans="1:57" x14ac:dyDescent="0.3">
      <c r="A47" s="24">
        <v>39</v>
      </c>
      <c r="B47" s="25">
        <f t="shared" ca="1" si="2"/>
        <v>47351</v>
      </c>
      <c r="C47" s="26">
        <v>0</v>
      </c>
      <c r="D47" s="27">
        <f t="shared" si="0"/>
        <v>0</v>
      </c>
      <c r="E47" s="18" t="str">
        <f>IF(_Engine!$P$3=0,"",IF((AA47+AK47)&gt;0,AA47+AK47,""))</f>
        <v/>
      </c>
      <c r="F47" s="18" t="str">
        <f>IF(_Engine!$P$4=0,"",IF((AB47+AL47)&gt;0,AB47+AL47,""))</f>
        <v/>
      </c>
      <c r="G47" s="18" t="str">
        <f>IF(_Engine!$P$5=0,"",IF((AC47+AM47)&gt;0,AC47+AM47,""))</f>
        <v/>
      </c>
      <c r="H47" s="18" t="str">
        <f>IF(_Engine!$P$6=0,"",IF((AD47+AN47)&gt;0,AD47+AN47,""))</f>
        <v/>
      </c>
      <c r="I47" s="18" t="str">
        <f>IF(_Engine!$P$7=0,"",IF((AE47+AO47)&gt;0,AE47+AO47,""))</f>
        <v/>
      </c>
      <c r="J47" s="18" t="str">
        <f>IF(_Engine!$P$8=0,"",IF((AF47+AP47)&gt;0,AF47+AP47,""))</f>
        <v/>
      </c>
      <c r="K47" s="18" t="str">
        <f>IF(_Engine!$P$9=0,"",IF((AG47+AQ47)&gt;0,AG47+AQ47,""))</f>
        <v/>
      </c>
      <c r="L47" s="18" t="str">
        <f>IF(_Engine!$P$10=0,"",IF((AH47+AR47)&gt;0,AH47+AR47,""))</f>
        <v/>
      </c>
      <c r="M47" s="18" t="str">
        <f>IF(_Engine!$P$11=0,"",IF((AI47+AS47)&gt;0,AI47+AS47,""))</f>
        <v/>
      </c>
      <c r="N47" s="18" t="str">
        <f>IF(_Engine!$P$12=0,"",IF((AJ47+AT47)&gt;0,AJ47+AT47,""))</f>
        <v/>
      </c>
      <c r="O47" s="27">
        <f t="shared" si="1"/>
        <v>0</v>
      </c>
      <c r="Q47" s="28">
        <f>IF(AND(_Engine!$P$3=1,AU46&gt;0),ROUND(AU46*_Engine!$N$3/12,2),0)</f>
        <v>0</v>
      </c>
      <c r="R47" s="28">
        <f>IF(AND(_Engine!$P$4=1,AV46&gt;0),ROUND(AV46*_Engine!$N$4/12,2),0)</f>
        <v>0</v>
      </c>
      <c r="S47" s="28">
        <f>IF(AND(_Engine!$P$5=1,AW46&gt;0),ROUND(AW46*_Engine!$N$5/12,2),0)</f>
        <v>0</v>
      </c>
      <c r="T47" s="28">
        <f>IF(AND(_Engine!$P$6=1,AX46&gt;0),ROUND(AX46*_Engine!$N$6/12,2),0)</f>
        <v>0</v>
      </c>
      <c r="U47" s="28">
        <f>IF(AND(_Engine!$P$7=1,AY46&gt;0),ROUND(AY46*_Engine!$N$7/12,2),0)</f>
        <v>0</v>
      </c>
      <c r="V47" s="28">
        <f>IF(AND(_Engine!$P$8=1,AZ46&gt;0),ROUND(AZ46*_Engine!$N$8/12,2),0)</f>
        <v>0</v>
      </c>
      <c r="W47" s="28">
        <f>IF(AND(_Engine!$P$9=1,BA46&gt;0),ROUND(BA46*_Engine!$N$9/12,2),0)</f>
        <v>0</v>
      </c>
      <c r="X47" s="28">
        <f>IF(AND(_Engine!$P$10=1,BB46&gt;0),ROUND(BB46*_Engine!$N$10/12,2),0)</f>
        <v>0</v>
      </c>
      <c r="Y47" s="28">
        <f>IF(AND(_Engine!$P$11=1,BC46&gt;0),ROUND(BC46*_Engine!$N$11/12,2),0)</f>
        <v>0</v>
      </c>
      <c r="Z47" s="28">
        <f>IF(AND(_Engine!$P$12=1,BD46&gt;0),ROUND(BD46*_Engine!$N$12/12,2),0)</f>
        <v>0</v>
      </c>
      <c r="AA47" s="28">
        <f>IF(AND(_Engine!$P$3=1,AU46&gt;0),ROUND(MIN(_Engine!$O$3,AU46+Q47),2),0)</f>
        <v>0</v>
      </c>
      <c r="AB47" s="28">
        <f>IF(AND(_Engine!$P$4=1,AV46&gt;0),ROUND(MIN(_Engine!$O$4,AV46+R47),2),0)</f>
        <v>0</v>
      </c>
      <c r="AC47" s="28">
        <f>IF(AND(_Engine!$P$5=1,AW46&gt;0),ROUND(MIN(_Engine!$O$5,AW46+S47),2),0)</f>
        <v>0</v>
      </c>
      <c r="AD47" s="28">
        <f>IF(AND(_Engine!$P$6=1,AX46&gt;0),ROUND(MIN(_Engine!$O$6,AX46+T47),2),0)</f>
        <v>0</v>
      </c>
      <c r="AE47" s="28">
        <f>IF(AND(_Engine!$P$7=1,AY46&gt;0),ROUND(MIN(_Engine!$O$7,AY46+U47),2),0)</f>
        <v>0</v>
      </c>
      <c r="AF47" s="28">
        <f>IF(AND(_Engine!$P$8=1,AZ46&gt;0),ROUND(MIN(_Engine!$O$8,AZ46+V47),2),0)</f>
        <v>0</v>
      </c>
      <c r="AG47" s="28">
        <f>IF(AND(_Engine!$P$9=1,BA46&gt;0),ROUND(MIN(_Engine!$O$9,BA46+W47),2),0)</f>
        <v>0</v>
      </c>
      <c r="AH47" s="28">
        <f>IF(AND(_Engine!$P$10=1,BB46&gt;0),ROUND(MIN(_Engine!$O$10,BB46+X47),2),0)</f>
        <v>0</v>
      </c>
      <c r="AI47" s="28">
        <f>IF(AND(_Engine!$P$11=1,BC46&gt;0),ROUND(MIN(_Engine!$O$11,BC46+Y47),2),0)</f>
        <v>0</v>
      </c>
      <c r="AJ47" s="28">
        <f>IF(AND(_Engine!$P$12=1,BD46&gt;0),ROUND(MIN(_Engine!$O$12,BD46+Z47),2),0)</f>
        <v>0</v>
      </c>
      <c r="AK47" s="28">
        <f>IF(AND(_Engine!$P$3=1,AU46&gt;0),ROUND(MAX(0,MIN(AU46+Q47-AA47,BE47-0)),2),0)</f>
        <v>0</v>
      </c>
      <c r="AL47" s="28">
        <f>IF(AND(_Engine!$P$4=1,AV46&gt;0),ROUND(MAX(0,MIN(AV46+R47-AB47,BE47-SUM(AK47:AK47))),2),0)</f>
        <v>0</v>
      </c>
      <c r="AM47" s="28">
        <f>IF(AND(_Engine!$P$5=1,AW46&gt;0),ROUND(MAX(0,MIN(AW46+S47-AC47,BE47-SUM(AK47:AL47))),2),0)</f>
        <v>0</v>
      </c>
      <c r="AN47" s="28">
        <f>IF(AND(_Engine!$P$6=1,AX46&gt;0),ROUND(MAX(0,MIN(AX46+T47-AD47,BE47-SUM(AK47:AM47))),2),0)</f>
        <v>0</v>
      </c>
      <c r="AO47" s="28">
        <f>IF(AND(_Engine!$P$7=1,AY46&gt;0),ROUND(MAX(0,MIN(AY46+U47-AE47,BE47-SUM(AK47:AN47))),2),0)</f>
        <v>0</v>
      </c>
      <c r="AP47" s="28">
        <f>IF(AND(_Engine!$P$8=1,AZ46&gt;0),ROUND(MAX(0,MIN(AZ46+V47-AF47,BE47-SUM(AK47:AO47))),2),0)</f>
        <v>0</v>
      </c>
      <c r="AQ47" s="28">
        <f>IF(AND(_Engine!$P$9=1,BA46&gt;0),ROUND(MAX(0,MIN(BA46+W47-AG47,BE47-SUM(AK47:AP47))),2),0)</f>
        <v>0</v>
      </c>
      <c r="AR47" s="28">
        <f>IF(AND(_Engine!$P$10=1,BB46&gt;0),ROUND(MAX(0,MIN(BB46+X47-AH47,BE47-SUM(AK47:AQ47))),2),0)</f>
        <v>0</v>
      </c>
      <c r="AS47" s="28">
        <f>IF(AND(_Engine!$P$11=1,BC46&gt;0),ROUND(MAX(0,MIN(BC46+Y47-AI47,BE47-SUM(AK47:AR47))),2),0)</f>
        <v>0</v>
      </c>
      <c r="AT47" s="28">
        <f>IF(AND(_Engine!$P$12=1,BD46&gt;0),ROUND(MAX(0,MIN(BD46+Z47-AJ47,BE47-SUM(AK47:AS47))),2),0)</f>
        <v>0</v>
      </c>
      <c r="AU47" s="28">
        <f>IF(_Engine!$P$3=1,MAX(0,ROUND(AU46+Q47-AA47-AK47,2)),0)</f>
        <v>0</v>
      </c>
      <c r="AV47" s="28">
        <f>IF(_Engine!$P$4=1,MAX(0,ROUND(AV46+R47-AB47-AL47,2)),0)</f>
        <v>0</v>
      </c>
      <c r="AW47" s="28">
        <f>IF(_Engine!$P$5=1,MAX(0,ROUND(AW46+S47-AC47-AM47,2)),0)</f>
        <v>0</v>
      </c>
      <c r="AX47" s="28">
        <f>IF(_Engine!$P$6=1,MAX(0,ROUND(AX46+T47-AD47-AN47,2)),0)</f>
        <v>0</v>
      </c>
      <c r="AY47" s="28">
        <f>IF(_Engine!$P$7=1,MAX(0,ROUND(AY46+U47-AE47-AO47,2)),0)</f>
        <v>0</v>
      </c>
      <c r="AZ47" s="28">
        <f>IF(_Engine!$P$8=1,MAX(0,ROUND(AZ46+V47-AF47-AP47,2)),0)</f>
        <v>0</v>
      </c>
      <c r="BA47" s="28">
        <f>IF(_Engine!$P$9=1,MAX(0,ROUND(BA46+W47-AG47-AQ47,2)),0)</f>
        <v>0</v>
      </c>
      <c r="BB47" s="28">
        <f>IF(_Engine!$P$10=1,MAX(0,ROUND(BB46+X47-AH47-AR47,2)),0)</f>
        <v>0</v>
      </c>
      <c r="BC47" s="28">
        <f>IF(_Engine!$P$11=1,MAX(0,ROUND(BC46+Y47-AI47-AS47,2)),0)</f>
        <v>0</v>
      </c>
      <c r="BD47" s="28">
        <f>IF(_Engine!$P$12=1,MAX(0,ROUND(BD46+Z47-AJ47-AT47,2)),0)</f>
        <v>0</v>
      </c>
      <c r="BE47" s="28">
        <f>ROUND(IFERROR('Debt Planner'!$C$8,0)+IFERROR(C47,0)+MAX(0,_Engine!$E$14-SUM(AA47:AJ47)),2)</f>
        <v>0</v>
      </c>
    </row>
    <row r="48" spans="1:57" x14ac:dyDescent="0.3">
      <c r="A48" s="24">
        <v>40</v>
      </c>
      <c r="B48" s="25">
        <f t="shared" ca="1" si="2"/>
        <v>47382</v>
      </c>
      <c r="C48" s="26">
        <v>0</v>
      </c>
      <c r="D48" s="27">
        <f t="shared" si="0"/>
        <v>0</v>
      </c>
      <c r="E48" s="18" t="str">
        <f>IF(_Engine!$P$3=0,"",IF((AA48+AK48)&gt;0,AA48+AK48,""))</f>
        <v/>
      </c>
      <c r="F48" s="18" t="str">
        <f>IF(_Engine!$P$4=0,"",IF((AB48+AL48)&gt;0,AB48+AL48,""))</f>
        <v/>
      </c>
      <c r="G48" s="18" t="str">
        <f>IF(_Engine!$P$5=0,"",IF((AC48+AM48)&gt;0,AC48+AM48,""))</f>
        <v/>
      </c>
      <c r="H48" s="18" t="str">
        <f>IF(_Engine!$P$6=0,"",IF((AD48+AN48)&gt;0,AD48+AN48,""))</f>
        <v/>
      </c>
      <c r="I48" s="18" t="str">
        <f>IF(_Engine!$P$7=0,"",IF((AE48+AO48)&gt;0,AE48+AO48,""))</f>
        <v/>
      </c>
      <c r="J48" s="18" t="str">
        <f>IF(_Engine!$P$8=0,"",IF((AF48+AP48)&gt;0,AF48+AP48,""))</f>
        <v/>
      </c>
      <c r="K48" s="18" t="str">
        <f>IF(_Engine!$P$9=0,"",IF((AG48+AQ48)&gt;0,AG48+AQ48,""))</f>
        <v/>
      </c>
      <c r="L48" s="18" t="str">
        <f>IF(_Engine!$P$10=0,"",IF((AH48+AR48)&gt;0,AH48+AR48,""))</f>
        <v/>
      </c>
      <c r="M48" s="18" t="str">
        <f>IF(_Engine!$P$11=0,"",IF((AI48+AS48)&gt;0,AI48+AS48,""))</f>
        <v/>
      </c>
      <c r="N48" s="18" t="str">
        <f>IF(_Engine!$P$12=0,"",IF((AJ48+AT48)&gt;0,AJ48+AT48,""))</f>
        <v/>
      </c>
      <c r="O48" s="27">
        <f t="shared" si="1"/>
        <v>0</v>
      </c>
      <c r="Q48" s="28">
        <f>IF(AND(_Engine!$P$3=1,AU47&gt;0),ROUND(AU47*_Engine!$N$3/12,2),0)</f>
        <v>0</v>
      </c>
      <c r="R48" s="28">
        <f>IF(AND(_Engine!$P$4=1,AV47&gt;0),ROUND(AV47*_Engine!$N$4/12,2),0)</f>
        <v>0</v>
      </c>
      <c r="S48" s="28">
        <f>IF(AND(_Engine!$P$5=1,AW47&gt;0),ROUND(AW47*_Engine!$N$5/12,2),0)</f>
        <v>0</v>
      </c>
      <c r="T48" s="28">
        <f>IF(AND(_Engine!$P$6=1,AX47&gt;0),ROUND(AX47*_Engine!$N$6/12,2),0)</f>
        <v>0</v>
      </c>
      <c r="U48" s="28">
        <f>IF(AND(_Engine!$P$7=1,AY47&gt;0),ROUND(AY47*_Engine!$N$7/12,2),0)</f>
        <v>0</v>
      </c>
      <c r="V48" s="28">
        <f>IF(AND(_Engine!$P$8=1,AZ47&gt;0),ROUND(AZ47*_Engine!$N$8/12,2),0)</f>
        <v>0</v>
      </c>
      <c r="W48" s="28">
        <f>IF(AND(_Engine!$P$9=1,BA47&gt;0),ROUND(BA47*_Engine!$N$9/12,2),0)</f>
        <v>0</v>
      </c>
      <c r="X48" s="28">
        <f>IF(AND(_Engine!$P$10=1,BB47&gt;0),ROUND(BB47*_Engine!$N$10/12,2),0)</f>
        <v>0</v>
      </c>
      <c r="Y48" s="28">
        <f>IF(AND(_Engine!$P$11=1,BC47&gt;0),ROUND(BC47*_Engine!$N$11/12,2),0)</f>
        <v>0</v>
      </c>
      <c r="Z48" s="28">
        <f>IF(AND(_Engine!$P$12=1,BD47&gt;0),ROUND(BD47*_Engine!$N$12/12,2),0)</f>
        <v>0</v>
      </c>
      <c r="AA48" s="28">
        <f>IF(AND(_Engine!$P$3=1,AU47&gt;0),ROUND(MIN(_Engine!$O$3,AU47+Q48),2),0)</f>
        <v>0</v>
      </c>
      <c r="AB48" s="28">
        <f>IF(AND(_Engine!$P$4=1,AV47&gt;0),ROUND(MIN(_Engine!$O$4,AV47+R48),2),0)</f>
        <v>0</v>
      </c>
      <c r="AC48" s="28">
        <f>IF(AND(_Engine!$P$5=1,AW47&gt;0),ROUND(MIN(_Engine!$O$5,AW47+S48),2),0)</f>
        <v>0</v>
      </c>
      <c r="AD48" s="28">
        <f>IF(AND(_Engine!$P$6=1,AX47&gt;0),ROUND(MIN(_Engine!$O$6,AX47+T48),2),0)</f>
        <v>0</v>
      </c>
      <c r="AE48" s="28">
        <f>IF(AND(_Engine!$P$7=1,AY47&gt;0),ROUND(MIN(_Engine!$O$7,AY47+U48),2),0)</f>
        <v>0</v>
      </c>
      <c r="AF48" s="28">
        <f>IF(AND(_Engine!$P$8=1,AZ47&gt;0),ROUND(MIN(_Engine!$O$8,AZ47+V48),2),0)</f>
        <v>0</v>
      </c>
      <c r="AG48" s="28">
        <f>IF(AND(_Engine!$P$9=1,BA47&gt;0),ROUND(MIN(_Engine!$O$9,BA47+W48),2),0)</f>
        <v>0</v>
      </c>
      <c r="AH48" s="28">
        <f>IF(AND(_Engine!$P$10=1,BB47&gt;0),ROUND(MIN(_Engine!$O$10,BB47+X48),2),0)</f>
        <v>0</v>
      </c>
      <c r="AI48" s="28">
        <f>IF(AND(_Engine!$P$11=1,BC47&gt;0),ROUND(MIN(_Engine!$O$11,BC47+Y48),2),0)</f>
        <v>0</v>
      </c>
      <c r="AJ48" s="28">
        <f>IF(AND(_Engine!$P$12=1,BD47&gt;0),ROUND(MIN(_Engine!$O$12,BD47+Z48),2),0)</f>
        <v>0</v>
      </c>
      <c r="AK48" s="28">
        <f>IF(AND(_Engine!$P$3=1,AU47&gt;0),ROUND(MAX(0,MIN(AU47+Q48-AA48,BE48-0)),2),0)</f>
        <v>0</v>
      </c>
      <c r="AL48" s="28">
        <f>IF(AND(_Engine!$P$4=1,AV47&gt;0),ROUND(MAX(0,MIN(AV47+R48-AB48,BE48-SUM(AK48:AK48))),2),0)</f>
        <v>0</v>
      </c>
      <c r="AM48" s="28">
        <f>IF(AND(_Engine!$P$5=1,AW47&gt;0),ROUND(MAX(0,MIN(AW47+S48-AC48,BE48-SUM(AK48:AL48))),2),0)</f>
        <v>0</v>
      </c>
      <c r="AN48" s="28">
        <f>IF(AND(_Engine!$P$6=1,AX47&gt;0),ROUND(MAX(0,MIN(AX47+T48-AD48,BE48-SUM(AK48:AM48))),2),0)</f>
        <v>0</v>
      </c>
      <c r="AO48" s="28">
        <f>IF(AND(_Engine!$P$7=1,AY47&gt;0),ROUND(MAX(0,MIN(AY47+U48-AE48,BE48-SUM(AK48:AN48))),2),0)</f>
        <v>0</v>
      </c>
      <c r="AP48" s="28">
        <f>IF(AND(_Engine!$P$8=1,AZ47&gt;0),ROUND(MAX(0,MIN(AZ47+V48-AF48,BE48-SUM(AK48:AO48))),2),0)</f>
        <v>0</v>
      </c>
      <c r="AQ48" s="28">
        <f>IF(AND(_Engine!$P$9=1,BA47&gt;0),ROUND(MAX(0,MIN(BA47+W48-AG48,BE48-SUM(AK48:AP48))),2),0)</f>
        <v>0</v>
      </c>
      <c r="AR48" s="28">
        <f>IF(AND(_Engine!$P$10=1,BB47&gt;0),ROUND(MAX(0,MIN(BB47+X48-AH48,BE48-SUM(AK48:AQ48))),2),0)</f>
        <v>0</v>
      </c>
      <c r="AS48" s="28">
        <f>IF(AND(_Engine!$P$11=1,BC47&gt;0),ROUND(MAX(0,MIN(BC47+Y48-AI48,BE48-SUM(AK48:AR48))),2),0)</f>
        <v>0</v>
      </c>
      <c r="AT48" s="28">
        <f>IF(AND(_Engine!$P$12=1,BD47&gt;0),ROUND(MAX(0,MIN(BD47+Z48-AJ48,BE48-SUM(AK48:AS48))),2),0)</f>
        <v>0</v>
      </c>
      <c r="AU48" s="28">
        <f>IF(_Engine!$P$3=1,MAX(0,ROUND(AU47+Q48-AA48-AK48,2)),0)</f>
        <v>0</v>
      </c>
      <c r="AV48" s="28">
        <f>IF(_Engine!$P$4=1,MAX(0,ROUND(AV47+R48-AB48-AL48,2)),0)</f>
        <v>0</v>
      </c>
      <c r="AW48" s="28">
        <f>IF(_Engine!$P$5=1,MAX(0,ROUND(AW47+S48-AC48-AM48,2)),0)</f>
        <v>0</v>
      </c>
      <c r="AX48" s="28">
        <f>IF(_Engine!$P$6=1,MAX(0,ROUND(AX47+T48-AD48-AN48,2)),0)</f>
        <v>0</v>
      </c>
      <c r="AY48" s="28">
        <f>IF(_Engine!$P$7=1,MAX(0,ROUND(AY47+U48-AE48-AO48,2)),0)</f>
        <v>0</v>
      </c>
      <c r="AZ48" s="28">
        <f>IF(_Engine!$P$8=1,MAX(0,ROUND(AZ47+V48-AF48-AP48,2)),0)</f>
        <v>0</v>
      </c>
      <c r="BA48" s="28">
        <f>IF(_Engine!$P$9=1,MAX(0,ROUND(BA47+W48-AG48-AQ48,2)),0)</f>
        <v>0</v>
      </c>
      <c r="BB48" s="28">
        <f>IF(_Engine!$P$10=1,MAX(0,ROUND(BB47+X48-AH48-AR48,2)),0)</f>
        <v>0</v>
      </c>
      <c r="BC48" s="28">
        <f>IF(_Engine!$P$11=1,MAX(0,ROUND(BC47+Y48-AI48-AS48,2)),0)</f>
        <v>0</v>
      </c>
      <c r="BD48" s="28">
        <f>IF(_Engine!$P$12=1,MAX(0,ROUND(BD47+Z48-AJ48-AT48,2)),0)</f>
        <v>0</v>
      </c>
      <c r="BE48" s="28">
        <f>ROUND(IFERROR('Debt Planner'!$C$8,0)+IFERROR(C48,0)+MAX(0,_Engine!$E$14-SUM(AA48:AJ48)),2)</f>
        <v>0</v>
      </c>
    </row>
    <row r="49" spans="1:57" x14ac:dyDescent="0.3">
      <c r="A49" s="24">
        <v>41</v>
      </c>
      <c r="B49" s="25">
        <f t="shared" ca="1" si="2"/>
        <v>47412</v>
      </c>
      <c r="C49" s="26">
        <v>0</v>
      </c>
      <c r="D49" s="27">
        <f t="shared" si="0"/>
        <v>0</v>
      </c>
      <c r="E49" s="18" t="str">
        <f>IF(_Engine!$P$3=0,"",IF((AA49+AK49)&gt;0,AA49+AK49,""))</f>
        <v/>
      </c>
      <c r="F49" s="18" t="str">
        <f>IF(_Engine!$P$4=0,"",IF((AB49+AL49)&gt;0,AB49+AL49,""))</f>
        <v/>
      </c>
      <c r="G49" s="18" t="str">
        <f>IF(_Engine!$P$5=0,"",IF((AC49+AM49)&gt;0,AC49+AM49,""))</f>
        <v/>
      </c>
      <c r="H49" s="18" t="str">
        <f>IF(_Engine!$P$6=0,"",IF((AD49+AN49)&gt;0,AD49+AN49,""))</f>
        <v/>
      </c>
      <c r="I49" s="18" t="str">
        <f>IF(_Engine!$P$7=0,"",IF((AE49+AO49)&gt;0,AE49+AO49,""))</f>
        <v/>
      </c>
      <c r="J49" s="18" t="str">
        <f>IF(_Engine!$P$8=0,"",IF((AF49+AP49)&gt;0,AF49+AP49,""))</f>
        <v/>
      </c>
      <c r="K49" s="18" t="str">
        <f>IF(_Engine!$P$9=0,"",IF((AG49+AQ49)&gt;0,AG49+AQ49,""))</f>
        <v/>
      </c>
      <c r="L49" s="18" t="str">
        <f>IF(_Engine!$P$10=0,"",IF((AH49+AR49)&gt;0,AH49+AR49,""))</f>
        <v/>
      </c>
      <c r="M49" s="18" t="str">
        <f>IF(_Engine!$P$11=0,"",IF((AI49+AS49)&gt;0,AI49+AS49,""))</f>
        <v/>
      </c>
      <c r="N49" s="18" t="str">
        <f>IF(_Engine!$P$12=0,"",IF((AJ49+AT49)&gt;0,AJ49+AT49,""))</f>
        <v/>
      </c>
      <c r="O49" s="27">
        <f t="shared" si="1"/>
        <v>0</v>
      </c>
      <c r="Q49" s="28">
        <f>IF(AND(_Engine!$P$3=1,AU48&gt;0),ROUND(AU48*_Engine!$N$3/12,2),0)</f>
        <v>0</v>
      </c>
      <c r="R49" s="28">
        <f>IF(AND(_Engine!$P$4=1,AV48&gt;0),ROUND(AV48*_Engine!$N$4/12,2),0)</f>
        <v>0</v>
      </c>
      <c r="S49" s="28">
        <f>IF(AND(_Engine!$P$5=1,AW48&gt;0),ROUND(AW48*_Engine!$N$5/12,2),0)</f>
        <v>0</v>
      </c>
      <c r="T49" s="28">
        <f>IF(AND(_Engine!$P$6=1,AX48&gt;0),ROUND(AX48*_Engine!$N$6/12,2),0)</f>
        <v>0</v>
      </c>
      <c r="U49" s="28">
        <f>IF(AND(_Engine!$P$7=1,AY48&gt;0),ROUND(AY48*_Engine!$N$7/12,2),0)</f>
        <v>0</v>
      </c>
      <c r="V49" s="28">
        <f>IF(AND(_Engine!$P$8=1,AZ48&gt;0),ROUND(AZ48*_Engine!$N$8/12,2),0)</f>
        <v>0</v>
      </c>
      <c r="W49" s="28">
        <f>IF(AND(_Engine!$P$9=1,BA48&gt;0),ROUND(BA48*_Engine!$N$9/12,2),0)</f>
        <v>0</v>
      </c>
      <c r="X49" s="28">
        <f>IF(AND(_Engine!$P$10=1,BB48&gt;0),ROUND(BB48*_Engine!$N$10/12,2),0)</f>
        <v>0</v>
      </c>
      <c r="Y49" s="28">
        <f>IF(AND(_Engine!$P$11=1,BC48&gt;0),ROUND(BC48*_Engine!$N$11/12,2),0)</f>
        <v>0</v>
      </c>
      <c r="Z49" s="28">
        <f>IF(AND(_Engine!$P$12=1,BD48&gt;0),ROUND(BD48*_Engine!$N$12/12,2),0)</f>
        <v>0</v>
      </c>
      <c r="AA49" s="28">
        <f>IF(AND(_Engine!$P$3=1,AU48&gt;0),ROUND(MIN(_Engine!$O$3,AU48+Q49),2),0)</f>
        <v>0</v>
      </c>
      <c r="AB49" s="28">
        <f>IF(AND(_Engine!$P$4=1,AV48&gt;0),ROUND(MIN(_Engine!$O$4,AV48+R49),2),0)</f>
        <v>0</v>
      </c>
      <c r="AC49" s="28">
        <f>IF(AND(_Engine!$P$5=1,AW48&gt;0),ROUND(MIN(_Engine!$O$5,AW48+S49),2),0)</f>
        <v>0</v>
      </c>
      <c r="AD49" s="28">
        <f>IF(AND(_Engine!$P$6=1,AX48&gt;0),ROUND(MIN(_Engine!$O$6,AX48+T49),2),0)</f>
        <v>0</v>
      </c>
      <c r="AE49" s="28">
        <f>IF(AND(_Engine!$P$7=1,AY48&gt;0),ROUND(MIN(_Engine!$O$7,AY48+U49),2),0)</f>
        <v>0</v>
      </c>
      <c r="AF49" s="28">
        <f>IF(AND(_Engine!$P$8=1,AZ48&gt;0),ROUND(MIN(_Engine!$O$8,AZ48+V49),2),0)</f>
        <v>0</v>
      </c>
      <c r="AG49" s="28">
        <f>IF(AND(_Engine!$P$9=1,BA48&gt;0),ROUND(MIN(_Engine!$O$9,BA48+W49),2),0)</f>
        <v>0</v>
      </c>
      <c r="AH49" s="28">
        <f>IF(AND(_Engine!$P$10=1,BB48&gt;0),ROUND(MIN(_Engine!$O$10,BB48+X49),2),0)</f>
        <v>0</v>
      </c>
      <c r="AI49" s="28">
        <f>IF(AND(_Engine!$P$11=1,BC48&gt;0),ROUND(MIN(_Engine!$O$11,BC48+Y49),2),0)</f>
        <v>0</v>
      </c>
      <c r="AJ49" s="28">
        <f>IF(AND(_Engine!$P$12=1,BD48&gt;0),ROUND(MIN(_Engine!$O$12,BD48+Z49),2),0)</f>
        <v>0</v>
      </c>
      <c r="AK49" s="28">
        <f>IF(AND(_Engine!$P$3=1,AU48&gt;0),ROUND(MAX(0,MIN(AU48+Q49-AA49,BE49-0)),2),0)</f>
        <v>0</v>
      </c>
      <c r="AL49" s="28">
        <f>IF(AND(_Engine!$P$4=1,AV48&gt;0),ROUND(MAX(0,MIN(AV48+R49-AB49,BE49-SUM(AK49:AK49))),2),0)</f>
        <v>0</v>
      </c>
      <c r="AM49" s="28">
        <f>IF(AND(_Engine!$P$5=1,AW48&gt;0),ROUND(MAX(0,MIN(AW48+S49-AC49,BE49-SUM(AK49:AL49))),2),0)</f>
        <v>0</v>
      </c>
      <c r="AN49" s="28">
        <f>IF(AND(_Engine!$P$6=1,AX48&gt;0),ROUND(MAX(0,MIN(AX48+T49-AD49,BE49-SUM(AK49:AM49))),2),0)</f>
        <v>0</v>
      </c>
      <c r="AO49" s="28">
        <f>IF(AND(_Engine!$P$7=1,AY48&gt;0),ROUND(MAX(0,MIN(AY48+U49-AE49,BE49-SUM(AK49:AN49))),2),0)</f>
        <v>0</v>
      </c>
      <c r="AP49" s="28">
        <f>IF(AND(_Engine!$P$8=1,AZ48&gt;0),ROUND(MAX(0,MIN(AZ48+V49-AF49,BE49-SUM(AK49:AO49))),2),0)</f>
        <v>0</v>
      </c>
      <c r="AQ49" s="28">
        <f>IF(AND(_Engine!$P$9=1,BA48&gt;0),ROUND(MAX(0,MIN(BA48+W49-AG49,BE49-SUM(AK49:AP49))),2),0)</f>
        <v>0</v>
      </c>
      <c r="AR49" s="28">
        <f>IF(AND(_Engine!$P$10=1,BB48&gt;0),ROUND(MAX(0,MIN(BB48+X49-AH49,BE49-SUM(AK49:AQ49))),2),0)</f>
        <v>0</v>
      </c>
      <c r="AS49" s="28">
        <f>IF(AND(_Engine!$P$11=1,BC48&gt;0),ROUND(MAX(0,MIN(BC48+Y49-AI49,BE49-SUM(AK49:AR49))),2),0)</f>
        <v>0</v>
      </c>
      <c r="AT49" s="28">
        <f>IF(AND(_Engine!$P$12=1,BD48&gt;0),ROUND(MAX(0,MIN(BD48+Z49-AJ49,BE49-SUM(AK49:AS49))),2),0)</f>
        <v>0</v>
      </c>
      <c r="AU49" s="28">
        <f>IF(_Engine!$P$3=1,MAX(0,ROUND(AU48+Q49-AA49-AK49,2)),0)</f>
        <v>0</v>
      </c>
      <c r="AV49" s="28">
        <f>IF(_Engine!$P$4=1,MAX(0,ROUND(AV48+R49-AB49-AL49,2)),0)</f>
        <v>0</v>
      </c>
      <c r="AW49" s="28">
        <f>IF(_Engine!$P$5=1,MAX(0,ROUND(AW48+S49-AC49-AM49,2)),0)</f>
        <v>0</v>
      </c>
      <c r="AX49" s="28">
        <f>IF(_Engine!$P$6=1,MAX(0,ROUND(AX48+T49-AD49-AN49,2)),0)</f>
        <v>0</v>
      </c>
      <c r="AY49" s="28">
        <f>IF(_Engine!$P$7=1,MAX(0,ROUND(AY48+U49-AE49-AO49,2)),0)</f>
        <v>0</v>
      </c>
      <c r="AZ49" s="28">
        <f>IF(_Engine!$P$8=1,MAX(0,ROUND(AZ48+V49-AF49-AP49,2)),0)</f>
        <v>0</v>
      </c>
      <c r="BA49" s="28">
        <f>IF(_Engine!$P$9=1,MAX(0,ROUND(BA48+W49-AG49-AQ49,2)),0)</f>
        <v>0</v>
      </c>
      <c r="BB49" s="28">
        <f>IF(_Engine!$P$10=1,MAX(0,ROUND(BB48+X49-AH49-AR49,2)),0)</f>
        <v>0</v>
      </c>
      <c r="BC49" s="28">
        <f>IF(_Engine!$P$11=1,MAX(0,ROUND(BC48+Y49-AI49-AS49,2)),0)</f>
        <v>0</v>
      </c>
      <c r="BD49" s="28">
        <f>IF(_Engine!$P$12=1,MAX(0,ROUND(BD48+Z49-AJ49-AT49,2)),0)</f>
        <v>0</v>
      </c>
      <c r="BE49" s="28">
        <f>ROUND(IFERROR('Debt Planner'!$C$8,0)+IFERROR(C49,0)+MAX(0,_Engine!$E$14-SUM(AA49:AJ49)),2)</f>
        <v>0</v>
      </c>
    </row>
    <row r="50" spans="1:57" x14ac:dyDescent="0.3">
      <c r="A50" s="24">
        <v>42</v>
      </c>
      <c r="B50" s="25">
        <f t="shared" ca="1" si="2"/>
        <v>47443</v>
      </c>
      <c r="C50" s="26">
        <v>0</v>
      </c>
      <c r="D50" s="27">
        <f t="shared" si="0"/>
        <v>0</v>
      </c>
      <c r="E50" s="18" t="str">
        <f>IF(_Engine!$P$3=0,"",IF((AA50+AK50)&gt;0,AA50+AK50,""))</f>
        <v/>
      </c>
      <c r="F50" s="18" t="str">
        <f>IF(_Engine!$P$4=0,"",IF((AB50+AL50)&gt;0,AB50+AL50,""))</f>
        <v/>
      </c>
      <c r="G50" s="18" t="str">
        <f>IF(_Engine!$P$5=0,"",IF((AC50+AM50)&gt;0,AC50+AM50,""))</f>
        <v/>
      </c>
      <c r="H50" s="18" t="str">
        <f>IF(_Engine!$P$6=0,"",IF((AD50+AN50)&gt;0,AD50+AN50,""))</f>
        <v/>
      </c>
      <c r="I50" s="18" t="str">
        <f>IF(_Engine!$P$7=0,"",IF((AE50+AO50)&gt;0,AE50+AO50,""))</f>
        <v/>
      </c>
      <c r="J50" s="18" t="str">
        <f>IF(_Engine!$P$8=0,"",IF((AF50+AP50)&gt;0,AF50+AP50,""))</f>
        <v/>
      </c>
      <c r="K50" s="18" t="str">
        <f>IF(_Engine!$P$9=0,"",IF((AG50+AQ50)&gt;0,AG50+AQ50,""))</f>
        <v/>
      </c>
      <c r="L50" s="18" t="str">
        <f>IF(_Engine!$P$10=0,"",IF((AH50+AR50)&gt;0,AH50+AR50,""))</f>
        <v/>
      </c>
      <c r="M50" s="18" t="str">
        <f>IF(_Engine!$P$11=0,"",IF((AI50+AS50)&gt;0,AI50+AS50,""))</f>
        <v/>
      </c>
      <c r="N50" s="18" t="str">
        <f>IF(_Engine!$P$12=0,"",IF((AJ50+AT50)&gt;0,AJ50+AT50,""))</f>
        <v/>
      </c>
      <c r="O50" s="27">
        <f t="shared" si="1"/>
        <v>0</v>
      </c>
      <c r="Q50" s="28">
        <f>IF(AND(_Engine!$P$3=1,AU49&gt;0),ROUND(AU49*_Engine!$N$3/12,2),0)</f>
        <v>0</v>
      </c>
      <c r="R50" s="28">
        <f>IF(AND(_Engine!$P$4=1,AV49&gt;0),ROUND(AV49*_Engine!$N$4/12,2),0)</f>
        <v>0</v>
      </c>
      <c r="S50" s="28">
        <f>IF(AND(_Engine!$P$5=1,AW49&gt;0),ROUND(AW49*_Engine!$N$5/12,2),0)</f>
        <v>0</v>
      </c>
      <c r="T50" s="28">
        <f>IF(AND(_Engine!$P$6=1,AX49&gt;0),ROUND(AX49*_Engine!$N$6/12,2),0)</f>
        <v>0</v>
      </c>
      <c r="U50" s="28">
        <f>IF(AND(_Engine!$P$7=1,AY49&gt;0),ROUND(AY49*_Engine!$N$7/12,2),0)</f>
        <v>0</v>
      </c>
      <c r="V50" s="28">
        <f>IF(AND(_Engine!$P$8=1,AZ49&gt;0),ROUND(AZ49*_Engine!$N$8/12,2),0)</f>
        <v>0</v>
      </c>
      <c r="W50" s="28">
        <f>IF(AND(_Engine!$P$9=1,BA49&gt;0),ROUND(BA49*_Engine!$N$9/12,2),0)</f>
        <v>0</v>
      </c>
      <c r="X50" s="28">
        <f>IF(AND(_Engine!$P$10=1,BB49&gt;0),ROUND(BB49*_Engine!$N$10/12,2),0)</f>
        <v>0</v>
      </c>
      <c r="Y50" s="28">
        <f>IF(AND(_Engine!$P$11=1,BC49&gt;0),ROUND(BC49*_Engine!$N$11/12,2),0)</f>
        <v>0</v>
      </c>
      <c r="Z50" s="28">
        <f>IF(AND(_Engine!$P$12=1,BD49&gt;0),ROUND(BD49*_Engine!$N$12/12,2),0)</f>
        <v>0</v>
      </c>
      <c r="AA50" s="28">
        <f>IF(AND(_Engine!$P$3=1,AU49&gt;0),ROUND(MIN(_Engine!$O$3,AU49+Q50),2),0)</f>
        <v>0</v>
      </c>
      <c r="AB50" s="28">
        <f>IF(AND(_Engine!$P$4=1,AV49&gt;0),ROUND(MIN(_Engine!$O$4,AV49+R50),2),0)</f>
        <v>0</v>
      </c>
      <c r="AC50" s="28">
        <f>IF(AND(_Engine!$P$5=1,AW49&gt;0),ROUND(MIN(_Engine!$O$5,AW49+S50),2),0)</f>
        <v>0</v>
      </c>
      <c r="AD50" s="28">
        <f>IF(AND(_Engine!$P$6=1,AX49&gt;0),ROUND(MIN(_Engine!$O$6,AX49+T50),2),0)</f>
        <v>0</v>
      </c>
      <c r="AE50" s="28">
        <f>IF(AND(_Engine!$P$7=1,AY49&gt;0),ROUND(MIN(_Engine!$O$7,AY49+U50),2),0)</f>
        <v>0</v>
      </c>
      <c r="AF50" s="28">
        <f>IF(AND(_Engine!$P$8=1,AZ49&gt;0),ROUND(MIN(_Engine!$O$8,AZ49+V50),2),0)</f>
        <v>0</v>
      </c>
      <c r="AG50" s="28">
        <f>IF(AND(_Engine!$P$9=1,BA49&gt;0),ROUND(MIN(_Engine!$O$9,BA49+W50),2),0)</f>
        <v>0</v>
      </c>
      <c r="AH50" s="28">
        <f>IF(AND(_Engine!$P$10=1,BB49&gt;0),ROUND(MIN(_Engine!$O$10,BB49+X50),2),0)</f>
        <v>0</v>
      </c>
      <c r="AI50" s="28">
        <f>IF(AND(_Engine!$P$11=1,BC49&gt;0),ROUND(MIN(_Engine!$O$11,BC49+Y50),2),0)</f>
        <v>0</v>
      </c>
      <c r="AJ50" s="28">
        <f>IF(AND(_Engine!$P$12=1,BD49&gt;0),ROUND(MIN(_Engine!$O$12,BD49+Z50),2),0)</f>
        <v>0</v>
      </c>
      <c r="AK50" s="28">
        <f>IF(AND(_Engine!$P$3=1,AU49&gt;0),ROUND(MAX(0,MIN(AU49+Q50-AA50,BE50-0)),2),0)</f>
        <v>0</v>
      </c>
      <c r="AL50" s="28">
        <f>IF(AND(_Engine!$P$4=1,AV49&gt;0),ROUND(MAX(0,MIN(AV49+R50-AB50,BE50-SUM(AK50:AK50))),2),0)</f>
        <v>0</v>
      </c>
      <c r="AM50" s="28">
        <f>IF(AND(_Engine!$P$5=1,AW49&gt;0),ROUND(MAX(0,MIN(AW49+S50-AC50,BE50-SUM(AK50:AL50))),2),0)</f>
        <v>0</v>
      </c>
      <c r="AN50" s="28">
        <f>IF(AND(_Engine!$P$6=1,AX49&gt;0),ROUND(MAX(0,MIN(AX49+T50-AD50,BE50-SUM(AK50:AM50))),2),0)</f>
        <v>0</v>
      </c>
      <c r="AO50" s="28">
        <f>IF(AND(_Engine!$P$7=1,AY49&gt;0),ROUND(MAX(0,MIN(AY49+U50-AE50,BE50-SUM(AK50:AN50))),2),0)</f>
        <v>0</v>
      </c>
      <c r="AP50" s="28">
        <f>IF(AND(_Engine!$P$8=1,AZ49&gt;0),ROUND(MAX(0,MIN(AZ49+V50-AF50,BE50-SUM(AK50:AO50))),2),0)</f>
        <v>0</v>
      </c>
      <c r="AQ50" s="28">
        <f>IF(AND(_Engine!$P$9=1,BA49&gt;0),ROUND(MAX(0,MIN(BA49+W50-AG50,BE50-SUM(AK50:AP50))),2),0)</f>
        <v>0</v>
      </c>
      <c r="AR50" s="28">
        <f>IF(AND(_Engine!$P$10=1,BB49&gt;0),ROUND(MAX(0,MIN(BB49+X50-AH50,BE50-SUM(AK50:AQ50))),2),0)</f>
        <v>0</v>
      </c>
      <c r="AS50" s="28">
        <f>IF(AND(_Engine!$P$11=1,BC49&gt;0),ROUND(MAX(0,MIN(BC49+Y50-AI50,BE50-SUM(AK50:AR50))),2),0)</f>
        <v>0</v>
      </c>
      <c r="AT50" s="28">
        <f>IF(AND(_Engine!$P$12=1,BD49&gt;0),ROUND(MAX(0,MIN(BD49+Z50-AJ50,BE50-SUM(AK50:AS50))),2),0)</f>
        <v>0</v>
      </c>
      <c r="AU50" s="28">
        <f>IF(_Engine!$P$3=1,MAX(0,ROUND(AU49+Q50-AA50-AK50,2)),0)</f>
        <v>0</v>
      </c>
      <c r="AV50" s="28">
        <f>IF(_Engine!$P$4=1,MAX(0,ROUND(AV49+R50-AB50-AL50,2)),0)</f>
        <v>0</v>
      </c>
      <c r="AW50" s="28">
        <f>IF(_Engine!$P$5=1,MAX(0,ROUND(AW49+S50-AC50-AM50,2)),0)</f>
        <v>0</v>
      </c>
      <c r="AX50" s="28">
        <f>IF(_Engine!$P$6=1,MAX(0,ROUND(AX49+T50-AD50-AN50,2)),0)</f>
        <v>0</v>
      </c>
      <c r="AY50" s="28">
        <f>IF(_Engine!$P$7=1,MAX(0,ROUND(AY49+U50-AE50-AO50,2)),0)</f>
        <v>0</v>
      </c>
      <c r="AZ50" s="28">
        <f>IF(_Engine!$P$8=1,MAX(0,ROUND(AZ49+V50-AF50-AP50,2)),0)</f>
        <v>0</v>
      </c>
      <c r="BA50" s="28">
        <f>IF(_Engine!$P$9=1,MAX(0,ROUND(BA49+W50-AG50-AQ50,2)),0)</f>
        <v>0</v>
      </c>
      <c r="BB50" s="28">
        <f>IF(_Engine!$P$10=1,MAX(0,ROUND(BB49+X50-AH50-AR50,2)),0)</f>
        <v>0</v>
      </c>
      <c r="BC50" s="28">
        <f>IF(_Engine!$P$11=1,MAX(0,ROUND(BC49+Y50-AI50-AS50,2)),0)</f>
        <v>0</v>
      </c>
      <c r="BD50" s="28">
        <f>IF(_Engine!$P$12=1,MAX(0,ROUND(BD49+Z50-AJ50-AT50,2)),0)</f>
        <v>0</v>
      </c>
      <c r="BE50" s="28">
        <f>ROUND(IFERROR('Debt Planner'!$C$8,0)+IFERROR(C50,0)+MAX(0,_Engine!$E$14-SUM(AA50:AJ50)),2)</f>
        <v>0</v>
      </c>
    </row>
    <row r="51" spans="1:57" x14ac:dyDescent="0.3">
      <c r="A51" s="24">
        <v>43</v>
      </c>
      <c r="B51" s="25">
        <f t="shared" ca="1" si="2"/>
        <v>47473</v>
      </c>
      <c r="C51" s="26">
        <v>0</v>
      </c>
      <c r="D51" s="27">
        <f t="shared" si="0"/>
        <v>0</v>
      </c>
      <c r="E51" s="18" t="str">
        <f>IF(_Engine!$P$3=0,"",IF((AA51+AK51)&gt;0,AA51+AK51,""))</f>
        <v/>
      </c>
      <c r="F51" s="18" t="str">
        <f>IF(_Engine!$P$4=0,"",IF((AB51+AL51)&gt;0,AB51+AL51,""))</f>
        <v/>
      </c>
      <c r="G51" s="18" t="str">
        <f>IF(_Engine!$P$5=0,"",IF((AC51+AM51)&gt;0,AC51+AM51,""))</f>
        <v/>
      </c>
      <c r="H51" s="18" t="str">
        <f>IF(_Engine!$P$6=0,"",IF((AD51+AN51)&gt;0,AD51+AN51,""))</f>
        <v/>
      </c>
      <c r="I51" s="18" t="str">
        <f>IF(_Engine!$P$7=0,"",IF((AE51+AO51)&gt;0,AE51+AO51,""))</f>
        <v/>
      </c>
      <c r="J51" s="18" t="str">
        <f>IF(_Engine!$P$8=0,"",IF((AF51+AP51)&gt;0,AF51+AP51,""))</f>
        <v/>
      </c>
      <c r="K51" s="18" t="str">
        <f>IF(_Engine!$P$9=0,"",IF((AG51+AQ51)&gt;0,AG51+AQ51,""))</f>
        <v/>
      </c>
      <c r="L51" s="18" t="str">
        <f>IF(_Engine!$P$10=0,"",IF((AH51+AR51)&gt;0,AH51+AR51,""))</f>
        <v/>
      </c>
      <c r="M51" s="18" t="str">
        <f>IF(_Engine!$P$11=0,"",IF((AI51+AS51)&gt;0,AI51+AS51,""))</f>
        <v/>
      </c>
      <c r="N51" s="18" t="str">
        <f>IF(_Engine!$P$12=0,"",IF((AJ51+AT51)&gt;0,AJ51+AT51,""))</f>
        <v/>
      </c>
      <c r="O51" s="27">
        <f t="shared" si="1"/>
        <v>0</v>
      </c>
      <c r="Q51" s="28">
        <f>IF(AND(_Engine!$P$3=1,AU50&gt;0),ROUND(AU50*_Engine!$N$3/12,2),0)</f>
        <v>0</v>
      </c>
      <c r="R51" s="28">
        <f>IF(AND(_Engine!$P$4=1,AV50&gt;0),ROUND(AV50*_Engine!$N$4/12,2),0)</f>
        <v>0</v>
      </c>
      <c r="S51" s="28">
        <f>IF(AND(_Engine!$P$5=1,AW50&gt;0),ROUND(AW50*_Engine!$N$5/12,2),0)</f>
        <v>0</v>
      </c>
      <c r="T51" s="28">
        <f>IF(AND(_Engine!$P$6=1,AX50&gt;0),ROUND(AX50*_Engine!$N$6/12,2),0)</f>
        <v>0</v>
      </c>
      <c r="U51" s="28">
        <f>IF(AND(_Engine!$P$7=1,AY50&gt;0),ROUND(AY50*_Engine!$N$7/12,2),0)</f>
        <v>0</v>
      </c>
      <c r="V51" s="28">
        <f>IF(AND(_Engine!$P$8=1,AZ50&gt;0),ROUND(AZ50*_Engine!$N$8/12,2),0)</f>
        <v>0</v>
      </c>
      <c r="W51" s="28">
        <f>IF(AND(_Engine!$P$9=1,BA50&gt;0),ROUND(BA50*_Engine!$N$9/12,2),0)</f>
        <v>0</v>
      </c>
      <c r="X51" s="28">
        <f>IF(AND(_Engine!$P$10=1,BB50&gt;0),ROUND(BB50*_Engine!$N$10/12,2),0)</f>
        <v>0</v>
      </c>
      <c r="Y51" s="28">
        <f>IF(AND(_Engine!$P$11=1,BC50&gt;0),ROUND(BC50*_Engine!$N$11/12,2),0)</f>
        <v>0</v>
      </c>
      <c r="Z51" s="28">
        <f>IF(AND(_Engine!$P$12=1,BD50&gt;0),ROUND(BD50*_Engine!$N$12/12,2),0)</f>
        <v>0</v>
      </c>
      <c r="AA51" s="28">
        <f>IF(AND(_Engine!$P$3=1,AU50&gt;0),ROUND(MIN(_Engine!$O$3,AU50+Q51),2),0)</f>
        <v>0</v>
      </c>
      <c r="AB51" s="28">
        <f>IF(AND(_Engine!$P$4=1,AV50&gt;0),ROUND(MIN(_Engine!$O$4,AV50+R51),2),0)</f>
        <v>0</v>
      </c>
      <c r="AC51" s="28">
        <f>IF(AND(_Engine!$P$5=1,AW50&gt;0),ROUND(MIN(_Engine!$O$5,AW50+S51),2),0)</f>
        <v>0</v>
      </c>
      <c r="AD51" s="28">
        <f>IF(AND(_Engine!$P$6=1,AX50&gt;0),ROUND(MIN(_Engine!$O$6,AX50+T51),2),0)</f>
        <v>0</v>
      </c>
      <c r="AE51" s="28">
        <f>IF(AND(_Engine!$P$7=1,AY50&gt;0),ROUND(MIN(_Engine!$O$7,AY50+U51),2),0)</f>
        <v>0</v>
      </c>
      <c r="AF51" s="28">
        <f>IF(AND(_Engine!$P$8=1,AZ50&gt;0),ROUND(MIN(_Engine!$O$8,AZ50+V51),2),0)</f>
        <v>0</v>
      </c>
      <c r="AG51" s="28">
        <f>IF(AND(_Engine!$P$9=1,BA50&gt;0),ROUND(MIN(_Engine!$O$9,BA50+W51),2),0)</f>
        <v>0</v>
      </c>
      <c r="AH51" s="28">
        <f>IF(AND(_Engine!$P$10=1,BB50&gt;0),ROUND(MIN(_Engine!$O$10,BB50+X51),2),0)</f>
        <v>0</v>
      </c>
      <c r="AI51" s="28">
        <f>IF(AND(_Engine!$P$11=1,BC50&gt;0),ROUND(MIN(_Engine!$O$11,BC50+Y51),2),0)</f>
        <v>0</v>
      </c>
      <c r="AJ51" s="28">
        <f>IF(AND(_Engine!$P$12=1,BD50&gt;0),ROUND(MIN(_Engine!$O$12,BD50+Z51),2),0)</f>
        <v>0</v>
      </c>
      <c r="AK51" s="28">
        <f>IF(AND(_Engine!$P$3=1,AU50&gt;0),ROUND(MAX(0,MIN(AU50+Q51-AA51,BE51-0)),2),0)</f>
        <v>0</v>
      </c>
      <c r="AL51" s="28">
        <f>IF(AND(_Engine!$P$4=1,AV50&gt;0),ROUND(MAX(0,MIN(AV50+R51-AB51,BE51-SUM(AK51:AK51))),2),0)</f>
        <v>0</v>
      </c>
      <c r="AM51" s="28">
        <f>IF(AND(_Engine!$P$5=1,AW50&gt;0),ROUND(MAX(0,MIN(AW50+S51-AC51,BE51-SUM(AK51:AL51))),2),0)</f>
        <v>0</v>
      </c>
      <c r="AN51" s="28">
        <f>IF(AND(_Engine!$P$6=1,AX50&gt;0),ROUND(MAX(0,MIN(AX50+T51-AD51,BE51-SUM(AK51:AM51))),2),0)</f>
        <v>0</v>
      </c>
      <c r="AO51" s="28">
        <f>IF(AND(_Engine!$P$7=1,AY50&gt;0),ROUND(MAX(0,MIN(AY50+U51-AE51,BE51-SUM(AK51:AN51))),2),0)</f>
        <v>0</v>
      </c>
      <c r="AP51" s="28">
        <f>IF(AND(_Engine!$P$8=1,AZ50&gt;0),ROUND(MAX(0,MIN(AZ50+V51-AF51,BE51-SUM(AK51:AO51))),2),0)</f>
        <v>0</v>
      </c>
      <c r="AQ51" s="28">
        <f>IF(AND(_Engine!$P$9=1,BA50&gt;0),ROUND(MAX(0,MIN(BA50+W51-AG51,BE51-SUM(AK51:AP51))),2),0)</f>
        <v>0</v>
      </c>
      <c r="AR51" s="28">
        <f>IF(AND(_Engine!$P$10=1,BB50&gt;0),ROUND(MAX(0,MIN(BB50+X51-AH51,BE51-SUM(AK51:AQ51))),2),0)</f>
        <v>0</v>
      </c>
      <c r="AS51" s="28">
        <f>IF(AND(_Engine!$P$11=1,BC50&gt;0),ROUND(MAX(0,MIN(BC50+Y51-AI51,BE51-SUM(AK51:AR51))),2),0)</f>
        <v>0</v>
      </c>
      <c r="AT51" s="28">
        <f>IF(AND(_Engine!$P$12=1,BD50&gt;0),ROUND(MAX(0,MIN(BD50+Z51-AJ51,BE51-SUM(AK51:AS51))),2),0)</f>
        <v>0</v>
      </c>
      <c r="AU51" s="28">
        <f>IF(_Engine!$P$3=1,MAX(0,ROUND(AU50+Q51-AA51-AK51,2)),0)</f>
        <v>0</v>
      </c>
      <c r="AV51" s="28">
        <f>IF(_Engine!$P$4=1,MAX(0,ROUND(AV50+R51-AB51-AL51,2)),0)</f>
        <v>0</v>
      </c>
      <c r="AW51" s="28">
        <f>IF(_Engine!$P$5=1,MAX(0,ROUND(AW50+S51-AC51-AM51,2)),0)</f>
        <v>0</v>
      </c>
      <c r="AX51" s="28">
        <f>IF(_Engine!$P$6=1,MAX(0,ROUND(AX50+T51-AD51-AN51,2)),0)</f>
        <v>0</v>
      </c>
      <c r="AY51" s="28">
        <f>IF(_Engine!$P$7=1,MAX(0,ROUND(AY50+U51-AE51-AO51,2)),0)</f>
        <v>0</v>
      </c>
      <c r="AZ51" s="28">
        <f>IF(_Engine!$P$8=1,MAX(0,ROUND(AZ50+V51-AF51-AP51,2)),0)</f>
        <v>0</v>
      </c>
      <c r="BA51" s="28">
        <f>IF(_Engine!$P$9=1,MAX(0,ROUND(BA50+W51-AG51-AQ51,2)),0)</f>
        <v>0</v>
      </c>
      <c r="BB51" s="28">
        <f>IF(_Engine!$P$10=1,MAX(0,ROUND(BB50+X51-AH51-AR51,2)),0)</f>
        <v>0</v>
      </c>
      <c r="BC51" s="28">
        <f>IF(_Engine!$P$11=1,MAX(0,ROUND(BC50+Y51-AI51-AS51,2)),0)</f>
        <v>0</v>
      </c>
      <c r="BD51" s="28">
        <f>IF(_Engine!$P$12=1,MAX(0,ROUND(BD50+Z51-AJ51-AT51,2)),0)</f>
        <v>0</v>
      </c>
      <c r="BE51" s="28">
        <f>ROUND(IFERROR('Debt Planner'!$C$8,0)+IFERROR(C51,0)+MAX(0,_Engine!$E$14-SUM(AA51:AJ51)),2)</f>
        <v>0</v>
      </c>
    </row>
    <row r="52" spans="1:57" x14ac:dyDescent="0.3">
      <c r="A52" s="24">
        <v>44</v>
      </c>
      <c r="B52" s="25">
        <f t="shared" ca="1" si="2"/>
        <v>47504</v>
      </c>
      <c r="C52" s="26">
        <v>0</v>
      </c>
      <c r="D52" s="27">
        <f t="shared" si="0"/>
        <v>0</v>
      </c>
      <c r="E52" s="18" t="str">
        <f>IF(_Engine!$P$3=0,"",IF((AA52+AK52)&gt;0,AA52+AK52,""))</f>
        <v/>
      </c>
      <c r="F52" s="18" t="str">
        <f>IF(_Engine!$P$4=0,"",IF((AB52+AL52)&gt;0,AB52+AL52,""))</f>
        <v/>
      </c>
      <c r="G52" s="18" t="str">
        <f>IF(_Engine!$P$5=0,"",IF((AC52+AM52)&gt;0,AC52+AM52,""))</f>
        <v/>
      </c>
      <c r="H52" s="18" t="str">
        <f>IF(_Engine!$P$6=0,"",IF((AD52+AN52)&gt;0,AD52+AN52,""))</f>
        <v/>
      </c>
      <c r="I52" s="18" t="str">
        <f>IF(_Engine!$P$7=0,"",IF((AE52+AO52)&gt;0,AE52+AO52,""))</f>
        <v/>
      </c>
      <c r="J52" s="18" t="str">
        <f>IF(_Engine!$P$8=0,"",IF((AF52+AP52)&gt;0,AF52+AP52,""))</f>
        <v/>
      </c>
      <c r="K52" s="18" t="str">
        <f>IF(_Engine!$P$9=0,"",IF((AG52+AQ52)&gt;0,AG52+AQ52,""))</f>
        <v/>
      </c>
      <c r="L52" s="18" t="str">
        <f>IF(_Engine!$P$10=0,"",IF((AH52+AR52)&gt;0,AH52+AR52,""))</f>
        <v/>
      </c>
      <c r="M52" s="18" t="str">
        <f>IF(_Engine!$P$11=0,"",IF((AI52+AS52)&gt;0,AI52+AS52,""))</f>
        <v/>
      </c>
      <c r="N52" s="18" t="str">
        <f>IF(_Engine!$P$12=0,"",IF((AJ52+AT52)&gt;0,AJ52+AT52,""))</f>
        <v/>
      </c>
      <c r="O52" s="27">
        <f t="shared" si="1"/>
        <v>0</v>
      </c>
      <c r="Q52" s="28">
        <f>IF(AND(_Engine!$P$3=1,AU51&gt;0),ROUND(AU51*_Engine!$N$3/12,2),0)</f>
        <v>0</v>
      </c>
      <c r="R52" s="28">
        <f>IF(AND(_Engine!$P$4=1,AV51&gt;0),ROUND(AV51*_Engine!$N$4/12,2),0)</f>
        <v>0</v>
      </c>
      <c r="S52" s="28">
        <f>IF(AND(_Engine!$P$5=1,AW51&gt;0),ROUND(AW51*_Engine!$N$5/12,2),0)</f>
        <v>0</v>
      </c>
      <c r="T52" s="28">
        <f>IF(AND(_Engine!$P$6=1,AX51&gt;0),ROUND(AX51*_Engine!$N$6/12,2),0)</f>
        <v>0</v>
      </c>
      <c r="U52" s="28">
        <f>IF(AND(_Engine!$P$7=1,AY51&gt;0),ROUND(AY51*_Engine!$N$7/12,2),0)</f>
        <v>0</v>
      </c>
      <c r="V52" s="28">
        <f>IF(AND(_Engine!$P$8=1,AZ51&gt;0),ROUND(AZ51*_Engine!$N$8/12,2),0)</f>
        <v>0</v>
      </c>
      <c r="W52" s="28">
        <f>IF(AND(_Engine!$P$9=1,BA51&gt;0),ROUND(BA51*_Engine!$N$9/12,2),0)</f>
        <v>0</v>
      </c>
      <c r="X52" s="28">
        <f>IF(AND(_Engine!$P$10=1,BB51&gt;0),ROUND(BB51*_Engine!$N$10/12,2),0)</f>
        <v>0</v>
      </c>
      <c r="Y52" s="28">
        <f>IF(AND(_Engine!$P$11=1,BC51&gt;0),ROUND(BC51*_Engine!$N$11/12,2),0)</f>
        <v>0</v>
      </c>
      <c r="Z52" s="28">
        <f>IF(AND(_Engine!$P$12=1,BD51&gt;0),ROUND(BD51*_Engine!$N$12/12,2),0)</f>
        <v>0</v>
      </c>
      <c r="AA52" s="28">
        <f>IF(AND(_Engine!$P$3=1,AU51&gt;0),ROUND(MIN(_Engine!$O$3,AU51+Q52),2),0)</f>
        <v>0</v>
      </c>
      <c r="AB52" s="28">
        <f>IF(AND(_Engine!$P$4=1,AV51&gt;0),ROUND(MIN(_Engine!$O$4,AV51+R52),2),0)</f>
        <v>0</v>
      </c>
      <c r="AC52" s="28">
        <f>IF(AND(_Engine!$P$5=1,AW51&gt;0),ROUND(MIN(_Engine!$O$5,AW51+S52),2),0)</f>
        <v>0</v>
      </c>
      <c r="AD52" s="28">
        <f>IF(AND(_Engine!$P$6=1,AX51&gt;0),ROUND(MIN(_Engine!$O$6,AX51+T52),2),0)</f>
        <v>0</v>
      </c>
      <c r="AE52" s="28">
        <f>IF(AND(_Engine!$P$7=1,AY51&gt;0),ROUND(MIN(_Engine!$O$7,AY51+U52),2),0)</f>
        <v>0</v>
      </c>
      <c r="AF52" s="28">
        <f>IF(AND(_Engine!$P$8=1,AZ51&gt;0),ROUND(MIN(_Engine!$O$8,AZ51+V52),2),0)</f>
        <v>0</v>
      </c>
      <c r="AG52" s="28">
        <f>IF(AND(_Engine!$P$9=1,BA51&gt;0),ROUND(MIN(_Engine!$O$9,BA51+W52),2),0)</f>
        <v>0</v>
      </c>
      <c r="AH52" s="28">
        <f>IF(AND(_Engine!$P$10=1,BB51&gt;0),ROUND(MIN(_Engine!$O$10,BB51+X52),2),0)</f>
        <v>0</v>
      </c>
      <c r="AI52" s="28">
        <f>IF(AND(_Engine!$P$11=1,BC51&gt;0),ROUND(MIN(_Engine!$O$11,BC51+Y52),2),0)</f>
        <v>0</v>
      </c>
      <c r="AJ52" s="28">
        <f>IF(AND(_Engine!$P$12=1,BD51&gt;0),ROUND(MIN(_Engine!$O$12,BD51+Z52),2),0)</f>
        <v>0</v>
      </c>
      <c r="AK52" s="28">
        <f>IF(AND(_Engine!$P$3=1,AU51&gt;0),ROUND(MAX(0,MIN(AU51+Q52-AA52,BE52-0)),2),0)</f>
        <v>0</v>
      </c>
      <c r="AL52" s="28">
        <f>IF(AND(_Engine!$P$4=1,AV51&gt;0),ROUND(MAX(0,MIN(AV51+R52-AB52,BE52-SUM(AK52:AK52))),2),0)</f>
        <v>0</v>
      </c>
      <c r="AM52" s="28">
        <f>IF(AND(_Engine!$P$5=1,AW51&gt;0),ROUND(MAX(0,MIN(AW51+S52-AC52,BE52-SUM(AK52:AL52))),2),0)</f>
        <v>0</v>
      </c>
      <c r="AN52" s="28">
        <f>IF(AND(_Engine!$P$6=1,AX51&gt;0),ROUND(MAX(0,MIN(AX51+T52-AD52,BE52-SUM(AK52:AM52))),2),0)</f>
        <v>0</v>
      </c>
      <c r="AO52" s="28">
        <f>IF(AND(_Engine!$P$7=1,AY51&gt;0),ROUND(MAX(0,MIN(AY51+U52-AE52,BE52-SUM(AK52:AN52))),2),0)</f>
        <v>0</v>
      </c>
      <c r="AP52" s="28">
        <f>IF(AND(_Engine!$P$8=1,AZ51&gt;0),ROUND(MAX(0,MIN(AZ51+V52-AF52,BE52-SUM(AK52:AO52))),2),0)</f>
        <v>0</v>
      </c>
      <c r="AQ52" s="28">
        <f>IF(AND(_Engine!$P$9=1,BA51&gt;0),ROUND(MAX(0,MIN(BA51+W52-AG52,BE52-SUM(AK52:AP52))),2),0)</f>
        <v>0</v>
      </c>
      <c r="AR52" s="28">
        <f>IF(AND(_Engine!$P$10=1,BB51&gt;0),ROUND(MAX(0,MIN(BB51+X52-AH52,BE52-SUM(AK52:AQ52))),2),0)</f>
        <v>0</v>
      </c>
      <c r="AS52" s="28">
        <f>IF(AND(_Engine!$P$11=1,BC51&gt;0),ROUND(MAX(0,MIN(BC51+Y52-AI52,BE52-SUM(AK52:AR52))),2),0)</f>
        <v>0</v>
      </c>
      <c r="AT52" s="28">
        <f>IF(AND(_Engine!$P$12=1,BD51&gt;0),ROUND(MAX(0,MIN(BD51+Z52-AJ52,BE52-SUM(AK52:AS52))),2),0)</f>
        <v>0</v>
      </c>
      <c r="AU52" s="28">
        <f>IF(_Engine!$P$3=1,MAX(0,ROUND(AU51+Q52-AA52-AK52,2)),0)</f>
        <v>0</v>
      </c>
      <c r="AV52" s="28">
        <f>IF(_Engine!$P$4=1,MAX(0,ROUND(AV51+R52-AB52-AL52,2)),0)</f>
        <v>0</v>
      </c>
      <c r="AW52" s="28">
        <f>IF(_Engine!$P$5=1,MAX(0,ROUND(AW51+S52-AC52-AM52,2)),0)</f>
        <v>0</v>
      </c>
      <c r="AX52" s="28">
        <f>IF(_Engine!$P$6=1,MAX(0,ROUND(AX51+T52-AD52-AN52,2)),0)</f>
        <v>0</v>
      </c>
      <c r="AY52" s="28">
        <f>IF(_Engine!$P$7=1,MAX(0,ROUND(AY51+U52-AE52-AO52,2)),0)</f>
        <v>0</v>
      </c>
      <c r="AZ52" s="28">
        <f>IF(_Engine!$P$8=1,MAX(0,ROUND(AZ51+V52-AF52-AP52,2)),0)</f>
        <v>0</v>
      </c>
      <c r="BA52" s="28">
        <f>IF(_Engine!$P$9=1,MAX(0,ROUND(BA51+W52-AG52-AQ52,2)),0)</f>
        <v>0</v>
      </c>
      <c r="BB52" s="28">
        <f>IF(_Engine!$P$10=1,MAX(0,ROUND(BB51+X52-AH52-AR52,2)),0)</f>
        <v>0</v>
      </c>
      <c r="BC52" s="28">
        <f>IF(_Engine!$P$11=1,MAX(0,ROUND(BC51+Y52-AI52-AS52,2)),0)</f>
        <v>0</v>
      </c>
      <c r="BD52" s="28">
        <f>IF(_Engine!$P$12=1,MAX(0,ROUND(BD51+Z52-AJ52-AT52,2)),0)</f>
        <v>0</v>
      </c>
      <c r="BE52" s="28">
        <f>ROUND(IFERROR('Debt Planner'!$C$8,0)+IFERROR(C52,0)+MAX(0,_Engine!$E$14-SUM(AA52:AJ52)),2)</f>
        <v>0</v>
      </c>
    </row>
    <row r="53" spans="1:57" x14ac:dyDescent="0.3">
      <c r="A53" s="24">
        <v>45</v>
      </c>
      <c r="B53" s="25">
        <f t="shared" ca="1" si="2"/>
        <v>47535</v>
      </c>
      <c r="C53" s="26">
        <v>0</v>
      </c>
      <c r="D53" s="27">
        <f t="shared" si="0"/>
        <v>0</v>
      </c>
      <c r="E53" s="18" t="str">
        <f>IF(_Engine!$P$3=0,"",IF((AA53+AK53)&gt;0,AA53+AK53,""))</f>
        <v/>
      </c>
      <c r="F53" s="18" t="str">
        <f>IF(_Engine!$P$4=0,"",IF((AB53+AL53)&gt;0,AB53+AL53,""))</f>
        <v/>
      </c>
      <c r="G53" s="18" t="str">
        <f>IF(_Engine!$P$5=0,"",IF((AC53+AM53)&gt;0,AC53+AM53,""))</f>
        <v/>
      </c>
      <c r="H53" s="18" t="str">
        <f>IF(_Engine!$P$6=0,"",IF((AD53+AN53)&gt;0,AD53+AN53,""))</f>
        <v/>
      </c>
      <c r="I53" s="18" t="str">
        <f>IF(_Engine!$P$7=0,"",IF((AE53+AO53)&gt;0,AE53+AO53,""))</f>
        <v/>
      </c>
      <c r="J53" s="18" t="str">
        <f>IF(_Engine!$P$8=0,"",IF((AF53+AP53)&gt;0,AF53+AP53,""))</f>
        <v/>
      </c>
      <c r="K53" s="18" t="str">
        <f>IF(_Engine!$P$9=0,"",IF((AG53+AQ53)&gt;0,AG53+AQ53,""))</f>
        <v/>
      </c>
      <c r="L53" s="18" t="str">
        <f>IF(_Engine!$P$10=0,"",IF((AH53+AR53)&gt;0,AH53+AR53,""))</f>
        <v/>
      </c>
      <c r="M53" s="18" t="str">
        <f>IF(_Engine!$P$11=0,"",IF((AI53+AS53)&gt;0,AI53+AS53,""))</f>
        <v/>
      </c>
      <c r="N53" s="18" t="str">
        <f>IF(_Engine!$P$12=0,"",IF((AJ53+AT53)&gt;0,AJ53+AT53,""))</f>
        <v/>
      </c>
      <c r="O53" s="27">
        <f t="shared" si="1"/>
        <v>0</v>
      </c>
      <c r="Q53" s="28">
        <f>IF(AND(_Engine!$P$3=1,AU52&gt;0),ROUND(AU52*_Engine!$N$3/12,2),0)</f>
        <v>0</v>
      </c>
      <c r="R53" s="28">
        <f>IF(AND(_Engine!$P$4=1,AV52&gt;0),ROUND(AV52*_Engine!$N$4/12,2),0)</f>
        <v>0</v>
      </c>
      <c r="S53" s="28">
        <f>IF(AND(_Engine!$P$5=1,AW52&gt;0),ROUND(AW52*_Engine!$N$5/12,2),0)</f>
        <v>0</v>
      </c>
      <c r="T53" s="28">
        <f>IF(AND(_Engine!$P$6=1,AX52&gt;0),ROUND(AX52*_Engine!$N$6/12,2),0)</f>
        <v>0</v>
      </c>
      <c r="U53" s="28">
        <f>IF(AND(_Engine!$P$7=1,AY52&gt;0),ROUND(AY52*_Engine!$N$7/12,2),0)</f>
        <v>0</v>
      </c>
      <c r="V53" s="28">
        <f>IF(AND(_Engine!$P$8=1,AZ52&gt;0),ROUND(AZ52*_Engine!$N$8/12,2),0)</f>
        <v>0</v>
      </c>
      <c r="W53" s="28">
        <f>IF(AND(_Engine!$P$9=1,BA52&gt;0),ROUND(BA52*_Engine!$N$9/12,2),0)</f>
        <v>0</v>
      </c>
      <c r="X53" s="28">
        <f>IF(AND(_Engine!$P$10=1,BB52&gt;0),ROUND(BB52*_Engine!$N$10/12,2),0)</f>
        <v>0</v>
      </c>
      <c r="Y53" s="28">
        <f>IF(AND(_Engine!$P$11=1,BC52&gt;0),ROUND(BC52*_Engine!$N$11/12,2),0)</f>
        <v>0</v>
      </c>
      <c r="Z53" s="28">
        <f>IF(AND(_Engine!$P$12=1,BD52&gt;0),ROUND(BD52*_Engine!$N$12/12,2),0)</f>
        <v>0</v>
      </c>
      <c r="AA53" s="28">
        <f>IF(AND(_Engine!$P$3=1,AU52&gt;0),ROUND(MIN(_Engine!$O$3,AU52+Q53),2),0)</f>
        <v>0</v>
      </c>
      <c r="AB53" s="28">
        <f>IF(AND(_Engine!$P$4=1,AV52&gt;0),ROUND(MIN(_Engine!$O$4,AV52+R53),2),0)</f>
        <v>0</v>
      </c>
      <c r="AC53" s="28">
        <f>IF(AND(_Engine!$P$5=1,AW52&gt;0),ROUND(MIN(_Engine!$O$5,AW52+S53),2),0)</f>
        <v>0</v>
      </c>
      <c r="AD53" s="28">
        <f>IF(AND(_Engine!$P$6=1,AX52&gt;0),ROUND(MIN(_Engine!$O$6,AX52+T53),2),0)</f>
        <v>0</v>
      </c>
      <c r="AE53" s="28">
        <f>IF(AND(_Engine!$P$7=1,AY52&gt;0),ROUND(MIN(_Engine!$O$7,AY52+U53),2),0)</f>
        <v>0</v>
      </c>
      <c r="AF53" s="28">
        <f>IF(AND(_Engine!$P$8=1,AZ52&gt;0),ROUND(MIN(_Engine!$O$8,AZ52+V53),2),0)</f>
        <v>0</v>
      </c>
      <c r="AG53" s="28">
        <f>IF(AND(_Engine!$P$9=1,BA52&gt;0),ROUND(MIN(_Engine!$O$9,BA52+W53),2),0)</f>
        <v>0</v>
      </c>
      <c r="AH53" s="28">
        <f>IF(AND(_Engine!$P$10=1,BB52&gt;0),ROUND(MIN(_Engine!$O$10,BB52+X53),2),0)</f>
        <v>0</v>
      </c>
      <c r="AI53" s="28">
        <f>IF(AND(_Engine!$P$11=1,BC52&gt;0),ROUND(MIN(_Engine!$O$11,BC52+Y53),2),0)</f>
        <v>0</v>
      </c>
      <c r="AJ53" s="28">
        <f>IF(AND(_Engine!$P$12=1,BD52&gt;0),ROUND(MIN(_Engine!$O$12,BD52+Z53),2),0)</f>
        <v>0</v>
      </c>
      <c r="AK53" s="28">
        <f>IF(AND(_Engine!$P$3=1,AU52&gt;0),ROUND(MAX(0,MIN(AU52+Q53-AA53,BE53-0)),2),0)</f>
        <v>0</v>
      </c>
      <c r="AL53" s="28">
        <f>IF(AND(_Engine!$P$4=1,AV52&gt;0),ROUND(MAX(0,MIN(AV52+R53-AB53,BE53-SUM(AK53:AK53))),2),0)</f>
        <v>0</v>
      </c>
      <c r="AM53" s="28">
        <f>IF(AND(_Engine!$P$5=1,AW52&gt;0),ROUND(MAX(0,MIN(AW52+S53-AC53,BE53-SUM(AK53:AL53))),2),0)</f>
        <v>0</v>
      </c>
      <c r="AN53" s="28">
        <f>IF(AND(_Engine!$P$6=1,AX52&gt;0),ROUND(MAX(0,MIN(AX52+T53-AD53,BE53-SUM(AK53:AM53))),2),0)</f>
        <v>0</v>
      </c>
      <c r="AO53" s="28">
        <f>IF(AND(_Engine!$P$7=1,AY52&gt;0),ROUND(MAX(0,MIN(AY52+U53-AE53,BE53-SUM(AK53:AN53))),2),0)</f>
        <v>0</v>
      </c>
      <c r="AP53" s="28">
        <f>IF(AND(_Engine!$P$8=1,AZ52&gt;0),ROUND(MAX(0,MIN(AZ52+V53-AF53,BE53-SUM(AK53:AO53))),2),0)</f>
        <v>0</v>
      </c>
      <c r="AQ53" s="28">
        <f>IF(AND(_Engine!$P$9=1,BA52&gt;0),ROUND(MAX(0,MIN(BA52+W53-AG53,BE53-SUM(AK53:AP53))),2),0)</f>
        <v>0</v>
      </c>
      <c r="AR53" s="28">
        <f>IF(AND(_Engine!$P$10=1,BB52&gt;0),ROUND(MAX(0,MIN(BB52+X53-AH53,BE53-SUM(AK53:AQ53))),2),0)</f>
        <v>0</v>
      </c>
      <c r="AS53" s="28">
        <f>IF(AND(_Engine!$P$11=1,BC52&gt;0),ROUND(MAX(0,MIN(BC52+Y53-AI53,BE53-SUM(AK53:AR53))),2),0)</f>
        <v>0</v>
      </c>
      <c r="AT53" s="28">
        <f>IF(AND(_Engine!$P$12=1,BD52&gt;0),ROUND(MAX(0,MIN(BD52+Z53-AJ53,BE53-SUM(AK53:AS53))),2),0)</f>
        <v>0</v>
      </c>
      <c r="AU53" s="28">
        <f>IF(_Engine!$P$3=1,MAX(0,ROUND(AU52+Q53-AA53-AK53,2)),0)</f>
        <v>0</v>
      </c>
      <c r="AV53" s="28">
        <f>IF(_Engine!$P$4=1,MAX(0,ROUND(AV52+R53-AB53-AL53,2)),0)</f>
        <v>0</v>
      </c>
      <c r="AW53" s="28">
        <f>IF(_Engine!$P$5=1,MAX(0,ROUND(AW52+S53-AC53-AM53,2)),0)</f>
        <v>0</v>
      </c>
      <c r="AX53" s="28">
        <f>IF(_Engine!$P$6=1,MAX(0,ROUND(AX52+T53-AD53-AN53,2)),0)</f>
        <v>0</v>
      </c>
      <c r="AY53" s="28">
        <f>IF(_Engine!$P$7=1,MAX(0,ROUND(AY52+U53-AE53-AO53,2)),0)</f>
        <v>0</v>
      </c>
      <c r="AZ53" s="28">
        <f>IF(_Engine!$P$8=1,MAX(0,ROUND(AZ52+V53-AF53-AP53,2)),0)</f>
        <v>0</v>
      </c>
      <c r="BA53" s="28">
        <f>IF(_Engine!$P$9=1,MAX(0,ROUND(BA52+W53-AG53-AQ53,2)),0)</f>
        <v>0</v>
      </c>
      <c r="BB53" s="28">
        <f>IF(_Engine!$P$10=1,MAX(0,ROUND(BB52+X53-AH53-AR53,2)),0)</f>
        <v>0</v>
      </c>
      <c r="BC53" s="28">
        <f>IF(_Engine!$P$11=1,MAX(0,ROUND(BC52+Y53-AI53-AS53,2)),0)</f>
        <v>0</v>
      </c>
      <c r="BD53" s="28">
        <f>IF(_Engine!$P$12=1,MAX(0,ROUND(BD52+Z53-AJ53-AT53,2)),0)</f>
        <v>0</v>
      </c>
      <c r="BE53" s="28">
        <f>ROUND(IFERROR('Debt Planner'!$C$8,0)+IFERROR(C53,0)+MAX(0,_Engine!$E$14-SUM(AA53:AJ53)),2)</f>
        <v>0</v>
      </c>
    </row>
    <row r="54" spans="1:57" x14ac:dyDescent="0.3">
      <c r="A54" s="24">
        <v>46</v>
      </c>
      <c r="B54" s="25">
        <f t="shared" ca="1" si="2"/>
        <v>47563</v>
      </c>
      <c r="C54" s="26">
        <v>0</v>
      </c>
      <c r="D54" s="27">
        <f t="shared" si="0"/>
        <v>0</v>
      </c>
      <c r="E54" s="18" t="str">
        <f>IF(_Engine!$P$3=0,"",IF((AA54+AK54)&gt;0,AA54+AK54,""))</f>
        <v/>
      </c>
      <c r="F54" s="18" t="str">
        <f>IF(_Engine!$P$4=0,"",IF((AB54+AL54)&gt;0,AB54+AL54,""))</f>
        <v/>
      </c>
      <c r="G54" s="18" t="str">
        <f>IF(_Engine!$P$5=0,"",IF((AC54+AM54)&gt;0,AC54+AM54,""))</f>
        <v/>
      </c>
      <c r="H54" s="18" t="str">
        <f>IF(_Engine!$P$6=0,"",IF((AD54+AN54)&gt;0,AD54+AN54,""))</f>
        <v/>
      </c>
      <c r="I54" s="18" t="str">
        <f>IF(_Engine!$P$7=0,"",IF((AE54+AO54)&gt;0,AE54+AO54,""))</f>
        <v/>
      </c>
      <c r="J54" s="18" t="str">
        <f>IF(_Engine!$P$8=0,"",IF((AF54+AP54)&gt;0,AF54+AP54,""))</f>
        <v/>
      </c>
      <c r="K54" s="18" t="str">
        <f>IF(_Engine!$P$9=0,"",IF((AG54+AQ54)&gt;0,AG54+AQ54,""))</f>
        <v/>
      </c>
      <c r="L54" s="18" t="str">
        <f>IF(_Engine!$P$10=0,"",IF((AH54+AR54)&gt;0,AH54+AR54,""))</f>
        <v/>
      </c>
      <c r="M54" s="18" t="str">
        <f>IF(_Engine!$P$11=0,"",IF((AI54+AS54)&gt;0,AI54+AS54,""))</f>
        <v/>
      </c>
      <c r="N54" s="18" t="str">
        <f>IF(_Engine!$P$12=0,"",IF((AJ54+AT54)&gt;0,AJ54+AT54,""))</f>
        <v/>
      </c>
      <c r="O54" s="27">
        <f t="shared" si="1"/>
        <v>0</v>
      </c>
      <c r="Q54" s="28">
        <f>IF(AND(_Engine!$P$3=1,AU53&gt;0),ROUND(AU53*_Engine!$N$3/12,2),0)</f>
        <v>0</v>
      </c>
      <c r="R54" s="28">
        <f>IF(AND(_Engine!$P$4=1,AV53&gt;0),ROUND(AV53*_Engine!$N$4/12,2),0)</f>
        <v>0</v>
      </c>
      <c r="S54" s="28">
        <f>IF(AND(_Engine!$P$5=1,AW53&gt;0),ROUND(AW53*_Engine!$N$5/12,2),0)</f>
        <v>0</v>
      </c>
      <c r="T54" s="28">
        <f>IF(AND(_Engine!$P$6=1,AX53&gt;0),ROUND(AX53*_Engine!$N$6/12,2),0)</f>
        <v>0</v>
      </c>
      <c r="U54" s="28">
        <f>IF(AND(_Engine!$P$7=1,AY53&gt;0),ROUND(AY53*_Engine!$N$7/12,2),0)</f>
        <v>0</v>
      </c>
      <c r="V54" s="28">
        <f>IF(AND(_Engine!$P$8=1,AZ53&gt;0),ROUND(AZ53*_Engine!$N$8/12,2),0)</f>
        <v>0</v>
      </c>
      <c r="W54" s="28">
        <f>IF(AND(_Engine!$P$9=1,BA53&gt;0),ROUND(BA53*_Engine!$N$9/12,2),0)</f>
        <v>0</v>
      </c>
      <c r="X54" s="28">
        <f>IF(AND(_Engine!$P$10=1,BB53&gt;0),ROUND(BB53*_Engine!$N$10/12,2),0)</f>
        <v>0</v>
      </c>
      <c r="Y54" s="28">
        <f>IF(AND(_Engine!$P$11=1,BC53&gt;0),ROUND(BC53*_Engine!$N$11/12,2),0)</f>
        <v>0</v>
      </c>
      <c r="Z54" s="28">
        <f>IF(AND(_Engine!$P$12=1,BD53&gt;0),ROUND(BD53*_Engine!$N$12/12,2),0)</f>
        <v>0</v>
      </c>
      <c r="AA54" s="28">
        <f>IF(AND(_Engine!$P$3=1,AU53&gt;0),ROUND(MIN(_Engine!$O$3,AU53+Q54),2),0)</f>
        <v>0</v>
      </c>
      <c r="AB54" s="28">
        <f>IF(AND(_Engine!$P$4=1,AV53&gt;0),ROUND(MIN(_Engine!$O$4,AV53+R54),2),0)</f>
        <v>0</v>
      </c>
      <c r="AC54" s="28">
        <f>IF(AND(_Engine!$P$5=1,AW53&gt;0),ROUND(MIN(_Engine!$O$5,AW53+S54),2),0)</f>
        <v>0</v>
      </c>
      <c r="AD54" s="28">
        <f>IF(AND(_Engine!$P$6=1,AX53&gt;0),ROUND(MIN(_Engine!$O$6,AX53+T54),2),0)</f>
        <v>0</v>
      </c>
      <c r="AE54" s="28">
        <f>IF(AND(_Engine!$P$7=1,AY53&gt;0),ROUND(MIN(_Engine!$O$7,AY53+U54),2),0)</f>
        <v>0</v>
      </c>
      <c r="AF54" s="28">
        <f>IF(AND(_Engine!$P$8=1,AZ53&gt;0),ROUND(MIN(_Engine!$O$8,AZ53+V54),2),0)</f>
        <v>0</v>
      </c>
      <c r="AG54" s="28">
        <f>IF(AND(_Engine!$P$9=1,BA53&gt;0),ROUND(MIN(_Engine!$O$9,BA53+W54),2),0)</f>
        <v>0</v>
      </c>
      <c r="AH54" s="28">
        <f>IF(AND(_Engine!$P$10=1,BB53&gt;0),ROUND(MIN(_Engine!$O$10,BB53+X54),2),0)</f>
        <v>0</v>
      </c>
      <c r="AI54" s="28">
        <f>IF(AND(_Engine!$P$11=1,BC53&gt;0),ROUND(MIN(_Engine!$O$11,BC53+Y54),2),0)</f>
        <v>0</v>
      </c>
      <c r="AJ54" s="28">
        <f>IF(AND(_Engine!$P$12=1,BD53&gt;0),ROUND(MIN(_Engine!$O$12,BD53+Z54),2),0)</f>
        <v>0</v>
      </c>
      <c r="AK54" s="28">
        <f>IF(AND(_Engine!$P$3=1,AU53&gt;0),ROUND(MAX(0,MIN(AU53+Q54-AA54,BE54-0)),2),0)</f>
        <v>0</v>
      </c>
      <c r="AL54" s="28">
        <f>IF(AND(_Engine!$P$4=1,AV53&gt;0),ROUND(MAX(0,MIN(AV53+R54-AB54,BE54-SUM(AK54:AK54))),2),0)</f>
        <v>0</v>
      </c>
      <c r="AM54" s="28">
        <f>IF(AND(_Engine!$P$5=1,AW53&gt;0),ROUND(MAX(0,MIN(AW53+S54-AC54,BE54-SUM(AK54:AL54))),2),0)</f>
        <v>0</v>
      </c>
      <c r="AN54" s="28">
        <f>IF(AND(_Engine!$P$6=1,AX53&gt;0),ROUND(MAX(0,MIN(AX53+T54-AD54,BE54-SUM(AK54:AM54))),2),0)</f>
        <v>0</v>
      </c>
      <c r="AO54" s="28">
        <f>IF(AND(_Engine!$P$7=1,AY53&gt;0),ROUND(MAX(0,MIN(AY53+U54-AE54,BE54-SUM(AK54:AN54))),2),0)</f>
        <v>0</v>
      </c>
      <c r="AP54" s="28">
        <f>IF(AND(_Engine!$P$8=1,AZ53&gt;0),ROUND(MAX(0,MIN(AZ53+V54-AF54,BE54-SUM(AK54:AO54))),2),0)</f>
        <v>0</v>
      </c>
      <c r="AQ54" s="28">
        <f>IF(AND(_Engine!$P$9=1,BA53&gt;0),ROUND(MAX(0,MIN(BA53+W54-AG54,BE54-SUM(AK54:AP54))),2),0)</f>
        <v>0</v>
      </c>
      <c r="AR54" s="28">
        <f>IF(AND(_Engine!$P$10=1,BB53&gt;0),ROUND(MAX(0,MIN(BB53+X54-AH54,BE54-SUM(AK54:AQ54))),2),0)</f>
        <v>0</v>
      </c>
      <c r="AS54" s="28">
        <f>IF(AND(_Engine!$P$11=1,BC53&gt;0),ROUND(MAX(0,MIN(BC53+Y54-AI54,BE54-SUM(AK54:AR54))),2),0)</f>
        <v>0</v>
      </c>
      <c r="AT54" s="28">
        <f>IF(AND(_Engine!$P$12=1,BD53&gt;0),ROUND(MAX(0,MIN(BD53+Z54-AJ54,BE54-SUM(AK54:AS54))),2),0)</f>
        <v>0</v>
      </c>
      <c r="AU54" s="28">
        <f>IF(_Engine!$P$3=1,MAX(0,ROUND(AU53+Q54-AA54-AK54,2)),0)</f>
        <v>0</v>
      </c>
      <c r="AV54" s="28">
        <f>IF(_Engine!$P$4=1,MAX(0,ROUND(AV53+R54-AB54-AL54,2)),0)</f>
        <v>0</v>
      </c>
      <c r="AW54" s="28">
        <f>IF(_Engine!$P$5=1,MAX(0,ROUND(AW53+S54-AC54-AM54,2)),0)</f>
        <v>0</v>
      </c>
      <c r="AX54" s="28">
        <f>IF(_Engine!$P$6=1,MAX(0,ROUND(AX53+T54-AD54-AN54,2)),0)</f>
        <v>0</v>
      </c>
      <c r="AY54" s="28">
        <f>IF(_Engine!$P$7=1,MAX(0,ROUND(AY53+U54-AE54-AO54,2)),0)</f>
        <v>0</v>
      </c>
      <c r="AZ54" s="28">
        <f>IF(_Engine!$P$8=1,MAX(0,ROUND(AZ53+V54-AF54-AP54,2)),0)</f>
        <v>0</v>
      </c>
      <c r="BA54" s="28">
        <f>IF(_Engine!$P$9=1,MAX(0,ROUND(BA53+W54-AG54-AQ54,2)),0)</f>
        <v>0</v>
      </c>
      <c r="BB54" s="28">
        <f>IF(_Engine!$P$10=1,MAX(0,ROUND(BB53+X54-AH54-AR54,2)),0)</f>
        <v>0</v>
      </c>
      <c r="BC54" s="28">
        <f>IF(_Engine!$P$11=1,MAX(0,ROUND(BC53+Y54-AI54-AS54,2)),0)</f>
        <v>0</v>
      </c>
      <c r="BD54" s="28">
        <f>IF(_Engine!$P$12=1,MAX(0,ROUND(BD53+Z54-AJ54-AT54,2)),0)</f>
        <v>0</v>
      </c>
      <c r="BE54" s="28">
        <f>ROUND(IFERROR('Debt Planner'!$C$8,0)+IFERROR(C54,0)+MAX(0,_Engine!$E$14-SUM(AA54:AJ54)),2)</f>
        <v>0</v>
      </c>
    </row>
    <row r="55" spans="1:57" x14ac:dyDescent="0.3">
      <c r="A55" s="24">
        <v>47</v>
      </c>
      <c r="B55" s="25">
        <f t="shared" ca="1" si="2"/>
        <v>47594</v>
      </c>
      <c r="C55" s="26">
        <v>0</v>
      </c>
      <c r="D55" s="27">
        <f t="shared" si="0"/>
        <v>0</v>
      </c>
      <c r="E55" s="18" t="str">
        <f>IF(_Engine!$P$3=0,"",IF((AA55+AK55)&gt;0,AA55+AK55,""))</f>
        <v/>
      </c>
      <c r="F55" s="18" t="str">
        <f>IF(_Engine!$P$4=0,"",IF((AB55+AL55)&gt;0,AB55+AL55,""))</f>
        <v/>
      </c>
      <c r="G55" s="18" t="str">
        <f>IF(_Engine!$P$5=0,"",IF((AC55+AM55)&gt;0,AC55+AM55,""))</f>
        <v/>
      </c>
      <c r="H55" s="18" t="str">
        <f>IF(_Engine!$P$6=0,"",IF((AD55+AN55)&gt;0,AD55+AN55,""))</f>
        <v/>
      </c>
      <c r="I55" s="18" t="str">
        <f>IF(_Engine!$P$7=0,"",IF((AE55+AO55)&gt;0,AE55+AO55,""))</f>
        <v/>
      </c>
      <c r="J55" s="18" t="str">
        <f>IF(_Engine!$P$8=0,"",IF((AF55+AP55)&gt;0,AF55+AP55,""))</f>
        <v/>
      </c>
      <c r="K55" s="18" t="str">
        <f>IF(_Engine!$P$9=0,"",IF((AG55+AQ55)&gt;0,AG55+AQ55,""))</f>
        <v/>
      </c>
      <c r="L55" s="18" t="str">
        <f>IF(_Engine!$P$10=0,"",IF((AH55+AR55)&gt;0,AH55+AR55,""))</f>
        <v/>
      </c>
      <c r="M55" s="18" t="str">
        <f>IF(_Engine!$P$11=0,"",IF((AI55+AS55)&gt;0,AI55+AS55,""))</f>
        <v/>
      </c>
      <c r="N55" s="18" t="str">
        <f>IF(_Engine!$P$12=0,"",IF((AJ55+AT55)&gt;0,AJ55+AT55,""))</f>
        <v/>
      </c>
      <c r="O55" s="27">
        <f t="shared" si="1"/>
        <v>0</v>
      </c>
      <c r="Q55" s="28">
        <f>IF(AND(_Engine!$P$3=1,AU54&gt;0),ROUND(AU54*_Engine!$N$3/12,2),0)</f>
        <v>0</v>
      </c>
      <c r="R55" s="28">
        <f>IF(AND(_Engine!$P$4=1,AV54&gt;0),ROUND(AV54*_Engine!$N$4/12,2),0)</f>
        <v>0</v>
      </c>
      <c r="S55" s="28">
        <f>IF(AND(_Engine!$P$5=1,AW54&gt;0),ROUND(AW54*_Engine!$N$5/12,2),0)</f>
        <v>0</v>
      </c>
      <c r="T55" s="28">
        <f>IF(AND(_Engine!$P$6=1,AX54&gt;0),ROUND(AX54*_Engine!$N$6/12,2),0)</f>
        <v>0</v>
      </c>
      <c r="U55" s="28">
        <f>IF(AND(_Engine!$P$7=1,AY54&gt;0),ROUND(AY54*_Engine!$N$7/12,2),0)</f>
        <v>0</v>
      </c>
      <c r="V55" s="28">
        <f>IF(AND(_Engine!$P$8=1,AZ54&gt;0),ROUND(AZ54*_Engine!$N$8/12,2),0)</f>
        <v>0</v>
      </c>
      <c r="W55" s="28">
        <f>IF(AND(_Engine!$P$9=1,BA54&gt;0),ROUND(BA54*_Engine!$N$9/12,2),0)</f>
        <v>0</v>
      </c>
      <c r="X55" s="28">
        <f>IF(AND(_Engine!$P$10=1,BB54&gt;0),ROUND(BB54*_Engine!$N$10/12,2),0)</f>
        <v>0</v>
      </c>
      <c r="Y55" s="28">
        <f>IF(AND(_Engine!$P$11=1,BC54&gt;0),ROUND(BC54*_Engine!$N$11/12,2),0)</f>
        <v>0</v>
      </c>
      <c r="Z55" s="28">
        <f>IF(AND(_Engine!$P$12=1,BD54&gt;0),ROUND(BD54*_Engine!$N$12/12,2),0)</f>
        <v>0</v>
      </c>
      <c r="AA55" s="28">
        <f>IF(AND(_Engine!$P$3=1,AU54&gt;0),ROUND(MIN(_Engine!$O$3,AU54+Q55),2),0)</f>
        <v>0</v>
      </c>
      <c r="AB55" s="28">
        <f>IF(AND(_Engine!$P$4=1,AV54&gt;0),ROUND(MIN(_Engine!$O$4,AV54+R55),2),0)</f>
        <v>0</v>
      </c>
      <c r="AC55" s="28">
        <f>IF(AND(_Engine!$P$5=1,AW54&gt;0),ROUND(MIN(_Engine!$O$5,AW54+S55),2),0)</f>
        <v>0</v>
      </c>
      <c r="AD55" s="28">
        <f>IF(AND(_Engine!$P$6=1,AX54&gt;0),ROUND(MIN(_Engine!$O$6,AX54+T55),2),0)</f>
        <v>0</v>
      </c>
      <c r="AE55" s="28">
        <f>IF(AND(_Engine!$P$7=1,AY54&gt;0),ROUND(MIN(_Engine!$O$7,AY54+U55),2),0)</f>
        <v>0</v>
      </c>
      <c r="AF55" s="28">
        <f>IF(AND(_Engine!$P$8=1,AZ54&gt;0),ROUND(MIN(_Engine!$O$8,AZ54+V55),2),0)</f>
        <v>0</v>
      </c>
      <c r="AG55" s="28">
        <f>IF(AND(_Engine!$P$9=1,BA54&gt;0),ROUND(MIN(_Engine!$O$9,BA54+W55),2),0)</f>
        <v>0</v>
      </c>
      <c r="AH55" s="28">
        <f>IF(AND(_Engine!$P$10=1,BB54&gt;0),ROUND(MIN(_Engine!$O$10,BB54+X55),2),0)</f>
        <v>0</v>
      </c>
      <c r="AI55" s="28">
        <f>IF(AND(_Engine!$P$11=1,BC54&gt;0),ROUND(MIN(_Engine!$O$11,BC54+Y55),2),0)</f>
        <v>0</v>
      </c>
      <c r="AJ55" s="28">
        <f>IF(AND(_Engine!$P$12=1,BD54&gt;0),ROUND(MIN(_Engine!$O$12,BD54+Z55),2),0)</f>
        <v>0</v>
      </c>
      <c r="AK55" s="28">
        <f>IF(AND(_Engine!$P$3=1,AU54&gt;0),ROUND(MAX(0,MIN(AU54+Q55-AA55,BE55-0)),2),0)</f>
        <v>0</v>
      </c>
      <c r="AL55" s="28">
        <f>IF(AND(_Engine!$P$4=1,AV54&gt;0),ROUND(MAX(0,MIN(AV54+R55-AB55,BE55-SUM(AK55:AK55))),2),0)</f>
        <v>0</v>
      </c>
      <c r="AM55" s="28">
        <f>IF(AND(_Engine!$P$5=1,AW54&gt;0),ROUND(MAX(0,MIN(AW54+S55-AC55,BE55-SUM(AK55:AL55))),2),0)</f>
        <v>0</v>
      </c>
      <c r="AN55" s="28">
        <f>IF(AND(_Engine!$P$6=1,AX54&gt;0),ROUND(MAX(0,MIN(AX54+T55-AD55,BE55-SUM(AK55:AM55))),2),0)</f>
        <v>0</v>
      </c>
      <c r="AO55" s="28">
        <f>IF(AND(_Engine!$P$7=1,AY54&gt;0),ROUND(MAX(0,MIN(AY54+U55-AE55,BE55-SUM(AK55:AN55))),2),0)</f>
        <v>0</v>
      </c>
      <c r="AP55" s="28">
        <f>IF(AND(_Engine!$P$8=1,AZ54&gt;0),ROUND(MAX(0,MIN(AZ54+V55-AF55,BE55-SUM(AK55:AO55))),2),0)</f>
        <v>0</v>
      </c>
      <c r="AQ55" s="28">
        <f>IF(AND(_Engine!$P$9=1,BA54&gt;0),ROUND(MAX(0,MIN(BA54+W55-AG55,BE55-SUM(AK55:AP55))),2),0)</f>
        <v>0</v>
      </c>
      <c r="AR55" s="28">
        <f>IF(AND(_Engine!$P$10=1,BB54&gt;0),ROUND(MAX(0,MIN(BB54+X55-AH55,BE55-SUM(AK55:AQ55))),2),0)</f>
        <v>0</v>
      </c>
      <c r="AS55" s="28">
        <f>IF(AND(_Engine!$P$11=1,BC54&gt;0),ROUND(MAX(0,MIN(BC54+Y55-AI55,BE55-SUM(AK55:AR55))),2),0)</f>
        <v>0</v>
      </c>
      <c r="AT55" s="28">
        <f>IF(AND(_Engine!$P$12=1,BD54&gt;0),ROUND(MAX(0,MIN(BD54+Z55-AJ55,BE55-SUM(AK55:AS55))),2),0)</f>
        <v>0</v>
      </c>
      <c r="AU55" s="28">
        <f>IF(_Engine!$P$3=1,MAX(0,ROUND(AU54+Q55-AA55-AK55,2)),0)</f>
        <v>0</v>
      </c>
      <c r="AV55" s="28">
        <f>IF(_Engine!$P$4=1,MAX(0,ROUND(AV54+R55-AB55-AL55,2)),0)</f>
        <v>0</v>
      </c>
      <c r="AW55" s="28">
        <f>IF(_Engine!$P$5=1,MAX(0,ROUND(AW54+S55-AC55-AM55,2)),0)</f>
        <v>0</v>
      </c>
      <c r="AX55" s="28">
        <f>IF(_Engine!$P$6=1,MAX(0,ROUND(AX54+T55-AD55-AN55,2)),0)</f>
        <v>0</v>
      </c>
      <c r="AY55" s="28">
        <f>IF(_Engine!$P$7=1,MAX(0,ROUND(AY54+U55-AE55-AO55,2)),0)</f>
        <v>0</v>
      </c>
      <c r="AZ55" s="28">
        <f>IF(_Engine!$P$8=1,MAX(0,ROUND(AZ54+V55-AF55-AP55,2)),0)</f>
        <v>0</v>
      </c>
      <c r="BA55" s="28">
        <f>IF(_Engine!$P$9=1,MAX(0,ROUND(BA54+W55-AG55-AQ55,2)),0)</f>
        <v>0</v>
      </c>
      <c r="BB55" s="28">
        <f>IF(_Engine!$P$10=1,MAX(0,ROUND(BB54+X55-AH55-AR55,2)),0)</f>
        <v>0</v>
      </c>
      <c r="BC55" s="28">
        <f>IF(_Engine!$P$11=1,MAX(0,ROUND(BC54+Y55-AI55-AS55,2)),0)</f>
        <v>0</v>
      </c>
      <c r="BD55" s="28">
        <f>IF(_Engine!$P$12=1,MAX(0,ROUND(BD54+Z55-AJ55-AT55,2)),0)</f>
        <v>0</v>
      </c>
      <c r="BE55" s="28">
        <f>ROUND(IFERROR('Debt Planner'!$C$8,0)+IFERROR(C55,0)+MAX(0,_Engine!$E$14-SUM(AA55:AJ55)),2)</f>
        <v>0</v>
      </c>
    </row>
    <row r="56" spans="1:57" x14ac:dyDescent="0.3">
      <c r="A56" s="24">
        <v>48</v>
      </c>
      <c r="B56" s="25">
        <f t="shared" ca="1" si="2"/>
        <v>47624</v>
      </c>
      <c r="C56" s="26">
        <v>0</v>
      </c>
      <c r="D56" s="27">
        <f t="shared" si="0"/>
        <v>0</v>
      </c>
      <c r="E56" s="18" t="str">
        <f>IF(_Engine!$P$3=0,"",IF((AA56+AK56)&gt;0,AA56+AK56,""))</f>
        <v/>
      </c>
      <c r="F56" s="18" t="str">
        <f>IF(_Engine!$P$4=0,"",IF((AB56+AL56)&gt;0,AB56+AL56,""))</f>
        <v/>
      </c>
      <c r="G56" s="18" t="str">
        <f>IF(_Engine!$P$5=0,"",IF((AC56+AM56)&gt;0,AC56+AM56,""))</f>
        <v/>
      </c>
      <c r="H56" s="18" t="str">
        <f>IF(_Engine!$P$6=0,"",IF((AD56+AN56)&gt;0,AD56+AN56,""))</f>
        <v/>
      </c>
      <c r="I56" s="18" t="str">
        <f>IF(_Engine!$P$7=0,"",IF((AE56+AO56)&gt;0,AE56+AO56,""))</f>
        <v/>
      </c>
      <c r="J56" s="18" t="str">
        <f>IF(_Engine!$P$8=0,"",IF((AF56+AP56)&gt;0,AF56+AP56,""))</f>
        <v/>
      </c>
      <c r="K56" s="18" t="str">
        <f>IF(_Engine!$P$9=0,"",IF((AG56+AQ56)&gt;0,AG56+AQ56,""))</f>
        <v/>
      </c>
      <c r="L56" s="18" t="str">
        <f>IF(_Engine!$P$10=0,"",IF((AH56+AR56)&gt;0,AH56+AR56,""))</f>
        <v/>
      </c>
      <c r="M56" s="18" t="str">
        <f>IF(_Engine!$P$11=0,"",IF((AI56+AS56)&gt;0,AI56+AS56,""))</f>
        <v/>
      </c>
      <c r="N56" s="18" t="str">
        <f>IF(_Engine!$P$12=0,"",IF((AJ56+AT56)&gt;0,AJ56+AT56,""))</f>
        <v/>
      </c>
      <c r="O56" s="27">
        <f t="shared" si="1"/>
        <v>0</v>
      </c>
      <c r="Q56" s="28">
        <f>IF(AND(_Engine!$P$3=1,AU55&gt;0),ROUND(AU55*_Engine!$N$3/12,2),0)</f>
        <v>0</v>
      </c>
      <c r="R56" s="28">
        <f>IF(AND(_Engine!$P$4=1,AV55&gt;0),ROUND(AV55*_Engine!$N$4/12,2),0)</f>
        <v>0</v>
      </c>
      <c r="S56" s="28">
        <f>IF(AND(_Engine!$P$5=1,AW55&gt;0),ROUND(AW55*_Engine!$N$5/12,2),0)</f>
        <v>0</v>
      </c>
      <c r="T56" s="28">
        <f>IF(AND(_Engine!$P$6=1,AX55&gt;0),ROUND(AX55*_Engine!$N$6/12,2),0)</f>
        <v>0</v>
      </c>
      <c r="U56" s="28">
        <f>IF(AND(_Engine!$P$7=1,AY55&gt;0),ROUND(AY55*_Engine!$N$7/12,2),0)</f>
        <v>0</v>
      </c>
      <c r="V56" s="28">
        <f>IF(AND(_Engine!$P$8=1,AZ55&gt;0),ROUND(AZ55*_Engine!$N$8/12,2),0)</f>
        <v>0</v>
      </c>
      <c r="W56" s="28">
        <f>IF(AND(_Engine!$P$9=1,BA55&gt;0),ROUND(BA55*_Engine!$N$9/12,2),0)</f>
        <v>0</v>
      </c>
      <c r="X56" s="28">
        <f>IF(AND(_Engine!$P$10=1,BB55&gt;0),ROUND(BB55*_Engine!$N$10/12,2),0)</f>
        <v>0</v>
      </c>
      <c r="Y56" s="28">
        <f>IF(AND(_Engine!$P$11=1,BC55&gt;0),ROUND(BC55*_Engine!$N$11/12,2),0)</f>
        <v>0</v>
      </c>
      <c r="Z56" s="28">
        <f>IF(AND(_Engine!$P$12=1,BD55&gt;0),ROUND(BD55*_Engine!$N$12/12,2),0)</f>
        <v>0</v>
      </c>
      <c r="AA56" s="28">
        <f>IF(AND(_Engine!$P$3=1,AU55&gt;0),ROUND(MIN(_Engine!$O$3,AU55+Q56),2),0)</f>
        <v>0</v>
      </c>
      <c r="AB56" s="28">
        <f>IF(AND(_Engine!$P$4=1,AV55&gt;0),ROUND(MIN(_Engine!$O$4,AV55+R56),2),0)</f>
        <v>0</v>
      </c>
      <c r="AC56" s="28">
        <f>IF(AND(_Engine!$P$5=1,AW55&gt;0),ROUND(MIN(_Engine!$O$5,AW55+S56),2),0)</f>
        <v>0</v>
      </c>
      <c r="AD56" s="28">
        <f>IF(AND(_Engine!$P$6=1,AX55&gt;0),ROUND(MIN(_Engine!$O$6,AX55+T56),2),0)</f>
        <v>0</v>
      </c>
      <c r="AE56" s="28">
        <f>IF(AND(_Engine!$P$7=1,AY55&gt;0),ROUND(MIN(_Engine!$O$7,AY55+U56),2),0)</f>
        <v>0</v>
      </c>
      <c r="AF56" s="28">
        <f>IF(AND(_Engine!$P$8=1,AZ55&gt;0),ROUND(MIN(_Engine!$O$8,AZ55+V56),2),0)</f>
        <v>0</v>
      </c>
      <c r="AG56" s="28">
        <f>IF(AND(_Engine!$P$9=1,BA55&gt;0),ROUND(MIN(_Engine!$O$9,BA55+W56),2),0)</f>
        <v>0</v>
      </c>
      <c r="AH56" s="28">
        <f>IF(AND(_Engine!$P$10=1,BB55&gt;0),ROUND(MIN(_Engine!$O$10,BB55+X56),2),0)</f>
        <v>0</v>
      </c>
      <c r="AI56" s="28">
        <f>IF(AND(_Engine!$P$11=1,BC55&gt;0),ROUND(MIN(_Engine!$O$11,BC55+Y56),2),0)</f>
        <v>0</v>
      </c>
      <c r="AJ56" s="28">
        <f>IF(AND(_Engine!$P$12=1,BD55&gt;0),ROUND(MIN(_Engine!$O$12,BD55+Z56),2),0)</f>
        <v>0</v>
      </c>
      <c r="AK56" s="28">
        <f>IF(AND(_Engine!$P$3=1,AU55&gt;0),ROUND(MAX(0,MIN(AU55+Q56-AA56,BE56-0)),2),0)</f>
        <v>0</v>
      </c>
      <c r="AL56" s="28">
        <f>IF(AND(_Engine!$P$4=1,AV55&gt;0),ROUND(MAX(0,MIN(AV55+R56-AB56,BE56-SUM(AK56:AK56))),2),0)</f>
        <v>0</v>
      </c>
      <c r="AM56" s="28">
        <f>IF(AND(_Engine!$P$5=1,AW55&gt;0),ROUND(MAX(0,MIN(AW55+S56-AC56,BE56-SUM(AK56:AL56))),2),0)</f>
        <v>0</v>
      </c>
      <c r="AN56" s="28">
        <f>IF(AND(_Engine!$P$6=1,AX55&gt;0),ROUND(MAX(0,MIN(AX55+T56-AD56,BE56-SUM(AK56:AM56))),2),0)</f>
        <v>0</v>
      </c>
      <c r="AO56" s="28">
        <f>IF(AND(_Engine!$P$7=1,AY55&gt;0),ROUND(MAX(0,MIN(AY55+U56-AE56,BE56-SUM(AK56:AN56))),2),0)</f>
        <v>0</v>
      </c>
      <c r="AP56" s="28">
        <f>IF(AND(_Engine!$P$8=1,AZ55&gt;0),ROUND(MAX(0,MIN(AZ55+V56-AF56,BE56-SUM(AK56:AO56))),2),0)</f>
        <v>0</v>
      </c>
      <c r="AQ56" s="28">
        <f>IF(AND(_Engine!$P$9=1,BA55&gt;0),ROUND(MAX(0,MIN(BA55+W56-AG56,BE56-SUM(AK56:AP56))),2),0)</f>
        <v>0</v>
      </c>
      <c r="AR56" s="28">
        <f>IF(AND(_Engine!$P$10=1,BB55&gt;0),ROUND(MAX(0,MIN(BB55+X56-AH56,BE56-SUM(AK56:AQ56))),2),0)</f>
        <v>0</v>
      </c>
      <c r="AS56" s="28">
        <f>IF(AND(_Engine!$P$11=1,BC55&gt;0),ROUND(MAX(0,MIN(BC55+Y56-AI56,BE56-SUM(AK56:AR56))),2),0)</f>
        <v>0</v>
      </c>
      <c r="AT56" s="28">
        <f>IF(AND(_Engine!$P$12=1,BD55&gt;0),ROUND(MAX(0,MIN(BD55+Z56-AJ56,BE56-SUM(AK56:AS56))),2),0)</f>
        <v>0</v>
      </c>
      <c r="AU56" s="28">
        <f>IF(_Engine!$P$3=1,MAX(0,ROUND(AU55+Q56-AA56-AK56,2)),0)</f>
        <v>0</v>
      </c>
      <c r="AV56" s="28">
        <f>IF(_Engine!$P$4=1,MAX(0,ROUND(AV55+R56-AB56-AL56,2)),0)</f>
        <v>0</v>
      </c>
      <c r="AW56" s="28">
        <f>IF(_Engine!$P$5=1,MAX(0,ROUND(AW55+S56-AC56-AM56,2)),0)</f>
        <v>0</v>
      </c>
      <c r="AX56" s="28">
        <f>IF(_Engine!$P$6=1,MAX(0,ROUND(AX55+T56-AD56-AN56,2)),0)</f>
        <v>0</v>
      </c>
      <c r="AY56" s="28">
        <f>IF(_Engine!$P$7=1,MAX(0,ROUND(AY55+U56-AE56-AO56,2)),0)</f>
        <v>0</v>
      </c>
      <c r="AZ56" s="28">
        <f>IF(_Engine!$P$8=1,MAX(0,ROUND(AZ55+V56-AF56-AP56,2)),0)</f>
        <v>0</v>
      </c>
      <c r="BA56" s="28">
        <f>IF(_Engine!$P$9=1,MAX(0,ROUND(BA55+W56-AG56-AQ56,2)),0)</f>
        <v>0</v>
      </c>
      <c r="BB56" s="28">
        <f>IF(_Engine!$P$10=1,MAX(0,ROUND(BB55+X56-AH56-AR56,2)),0)</f>
        <v>0</v>
      </c>
      <c r="BC56" s="28">
        <f>IF(_Engine!$P$11=1,MAX(0,ROUND(BC55+Y56-AI56-AS56,2)),0)</f>
        <v>0</v>
      </c>
      <c r="BD56" s="28">
        <f>IF(_Engine!$P$12=1,MAX(0,ROUND(BD55+Z56-AJ56-AT56,2)),0)</f>
        <v>0</v>
      </c>
      <c r="BE56" s="28">
        <f>ROUND(IFERROR('Debt Planner'!$C$8,0)+IFERROR(C56,0)+MAX(0,_Engine!$E$14-SUM(AA56:AJ56)),2)</f>
        <v>0</v>
      </c>
    </row>
    <row r="57" spans="1:57" x14ac:dyDescent="0.3">
      <c r="A57" s="24">
        <v>49</v>
      </c>
      <c r="B57" s="25">
        <f t="shared" ca="1" si="2"/>
        <v>47655</v>
      </c>
      <c r="C57" s="26">
        <v>0</v>
      </c>
      <c r="D57" s="27">
        <f t="shared" si="0"/>
        <v>0</v>
      </c>
      <c r="E57" s="18" t="str">
        <f>IF(_Engine!$P$3=0,"",IF((AA57+AK57)&gt;0,AA57+AK57,""))</f>
        <v/>
      </c>
      <c r="F57" s="18" t="str">
        <f>IF(_Engine!$P$4=0,"",IF((AB57+AL57)&gt;0,AB57+AL57,""))</f>
        <v/>
      </c>
      <c r="G57" s="18" t="str">
        <f>IF(_Engine!$P$5=0,"",IF((AC57+AM57)&gt;0,AC57+AM57,""))</f>
        <v/>
      </c>
      <c r="H57" s="18" t="str">
        <f>IF(_Engine!$P$6=0,"",IF((AD57+AN57)&gt;0,AD57+AN57,""))</f>
        <v/>
      </c>
      <c r="I57" s="18" t="str">
        <f>IF(_Engine!$P$7=0,"",IF((AE57+AO57)&gt;0,AE57+AO57,""))</f>
        <v/>
      </c>
      <c r="J57" s="18" t="str">
        <f>IF(_Engine!$P$8=0,"",IF((AF57+AP57)&gt;0,AF57+AP57,""))</f>
        <v/>
      </c>
      <c r="K57" s="18" t="str">
        <f>IF(_Engine!$P$9=0,"",IF((AG57+AQ57)&gt;0,AG57+AQ57,""))</f>
        <v/>
      </c>
      <c r="L57" s="18" t="str">
        <f>IF(_Engine!$P$10=0,"",IF((AH57+AR57)&gt;0,AH57+AR57,""))</f>
        <v/>
      </c>
      <c r="M57" s="18" t="str">
        <f>IF(_Engine!$P$11=0,"",IF((AI57+AS57)&gt;0,AI57+AS57,""))</f>
        <v/>
      </c>
      <c r="N57" s="18" t="str">
        <f>IF(_Engine!$P$12=0,"",IF((AJ57+AT57)&gt;0,AJ57+AT57,""))</f>
        <v/>
      </c>
      <c r="O57" s="27">
        <f t="shared" si="1"/>
        <v>0</v>
      </c>
      <c r="Q57" s="28">
        <f>IF(AND(_Engine!$P$3=1,AU56&gt;0),ROUND(AU56*_Engine!$N$3/12,2),0)</f>
        <v>0</v>
      </c>
      <c r="R57" s="28">
        <f>IF(AND(_Engine!$P$4=1,AV56&gt;0),ROUND(AV56*_Engine!$N$4/12,2),0)</f>
        <v>0</v>
      </c>
      <c r="S57" s="28">
        <f>IF(AND(_Engine!$P$5=1,AW56&gt;0),ROUND(AW56*_Engine!$N$5/12,2),0)</f>
        <v>0</v>
      </c>
      <c r="T57" s="28">
        <f>IF(AND(_Engine!$P$6=1,AX56&gt;0),ROUND(AX56*_Engine!$N$6/12,2),0)</f>
        <v>0</v>
      </c>
      <c r="U57" s="28">
        <f>IF(AND(_Engine!$P$7=1,AY56&gt;0),ROUND(AY56*_Engine!$N$7/12,2),0)</f>
        <v>0</v>
      </c>
      <c r="V57" s="28">
        <f>IF(AND(_Engine!$P$8=1,AZ56&gt;0),ROUND(AZ56*_Engine!$N$8/12,2),0)</f>
        <v>0</v>
      </c>
      <c r="W57" s="28">
        <f>IF(AND(_Engine!$P$9=1,BA56&gt;0),ROUND(BA56*_Engine!$N$9/12,2),0)</f>
        <v>0</v>
      </c>
      <c r="X57" s="28">
        <f>IF(AND(_Engine!$P$10=1,BB56&gt;0),ROUND(BB56*_Engine!$N$10/12,2),0)</f>
        <v>0</v>
      </c>
      <c r="Y57" s="28">
        <f>IF(AND(_Engine!$P$11=1,BC56&gt;0),ROUND(BC56*_Engine!$N$11/12,2),0)</f>
        <v>0</v>
      </c>
      <c r="Z57" s="28">
        <f>IF(AND(_Engine!$P$12=1,BD56&gt;0),ROUND(BD56*_Engine!$N$12/12,2),0)</f>
        <v>0</v>
      </c>
      <c r="AA57" s="28">
        <f>IF(AND(_Engine!$P$3=1,AU56&gt;0),ROUND(MIN(_Engine!$O$3,AU56+Q57),2),0)</f>
        <v>0</v>
      </c>
      <c r="AB57" s="28">
        <f>IF(AND(_Engine!$P$4=1,AV56&gt;0),ROUND(MIN(_Engine!$O$4,AV56+R57),2),0)</f>
        <v>0</v>
      </c>
      <c r="AC57" s="28">
        <f>IF(AND(_Engine!$P$5=1,AW56&gt;0),ROUND(MIN(_Engine!$O$5,AW56+S57),2),0)</f>
        <v>0</v>
      </c>
      <c r="AD57" s="28">
        <f>IF(AND(_Engine!$P$6=1,AX56&gt;0),ROUND(MIN(_Engine!$O$6,AX56+T57),2),0)</f>
        <v>0</v>
      </c>
      <c r="AE57" s="28">
        <f>IF(AND(_Engine!$P$7=1,AY56&gt;0),ROUND(MIN(_Engine!$O$7,AY56+U57),2),0)</f>
        <v>0</v>
      </c>
      <c r="AF57" s="28">
        <f>IF(AND(_Engine!$P$8=1,AZ56&gt;0),ROUND(MIN(_Engine!$O$8,AZ56+V57),2),0)</f>
        <v>0</v>
      </c>
      <c r="AG57" s="28">
        <f>IF(AND(_Engine!$P$9=1,BA56&gt;0),ROUND(MIN(_Engine!$O$9,BA56+W57),2),0)</f>
        <v>0</v>
      </c>
      <c r="AH57" s="28">
        <f>IF(AND(_Engine!$P$10=1,BB56&gt;0),ROUND(MIN(_Engine!$O$10,BB56+X57),2),0)</f>
        <v>0</v>
      </c>
      <c r="AI57" s="28">
        <f>IF(AND(_Engine!$P$11=1,BC56&gt;0),ROUND(MIN(_Engine!$O$11,BC56+Y57),2),0)</f>
        <v>0</v>
      </c>
      <c r="AJ57" s="28">
        <f>IF(AND(_Engine!$P$12=1,BD56&gt;0),ROUND(MIN(_Engine!$O$12,BD56+Z57),2),0)</f>
        <v>0</v>
      </c>
      <c r="AK57" s="28">
        <f>IF(AND(_Engine!$P$3=1,AU56&gt;0),ROUND(MAX(0,MIN(AU56+Q57-AA57,BE57-0)),2),0)</f>
        <v>0</v>
      </c>
      <c r="AL57" s="28">
        <f>IF(AND(_Engine!$P$4=1,AV56&gt;0),ROUND(MAX(0,MIN(AV56+R57-AB57,BE57-SUM(AK57:AK57))),2),0)</f>
        <v>0</v>
      </c>
      <c r="AM57" s="28">
        <f>IF(AND(_Engine!$P$5=1,AW56&gt;0),ROUND(MAX(0,MIN(AW56+S57-AC57,BE57-SUM(AK57:AL57))),2),0)</f>
        <v>0</v>
      </c>
      <c r="AN57" s="28">
        <f>IF(AND(_Engine!$P$6=1,AX56&gt;0),ROUND(MAX(0,MIN(AX56+T57-AD57,BE57-SUM(AK57:AM57))),2),0)</f>
        <v>0</v>
      </c>
      <c r="AO57" s="28">
        <f>IF(AND(_Engine!$P$7=1,AY56&gt;0),ROUND(MAX(0,MIN(AY56+U57-AE57,BE57-SUM(AK57:AN57))),2),0)</f>
        <v>0</v>
      </c>
      <c r="AP57" s="28">
        <f>IF(AND(_Engine!$P$8=1,AZ56&gt;0),ROUND(MAX(0,MIN(AZ56+V57-AF57,BE57-SUM(AK57:AO57))),2),0)</f>
        <v>0</v>
      </c>
      <c r="AQ57" s="28">
        <f>IF(AND(_Engine!$P$9=1,BA56&gt;0),ROUND(MAX(0,MIN(BA56+W57-AG57,BE57-SUM(AK57:AP57))),2),0)</f>
        <v>0</v>
      </c>
      <c r="AR57" s="28">
        <f>IF(AND(_Engine!$P$10=1,BB56&gt;0),ROUND(MAX(0,MIN(BB56+X57-AH57,BE57-SUM(AK57:AQ57))),2),0)</f>
        <v>0</v>
      </c>
      <c r="AS57" s="28">
        <f>IF(AND(_Engine!$P$11=1,BC56&gt;0),ROUND(MAX(0,MIN(BC56+Y57-AI57,BE57-SUM(AK57:AR57))),2),0)</f>
        <v>0</v>
      </c>
      <c r="AT57" s="28">
        <f>IF(AND(_Engine!$P$12=1,BD56&gt;0),ROUND(MAX(0,MIN(BD56+Z57-AJ57,BE57-SUM(AK57:AS57))),2),0)</f>
        <v>0</v>
      </c>
      <c r="AU57" s="28">
        <f>IF(_Engine!$P$3=1,MAX(0,ROUND(AU56+Q57-AA57-AK57,2)),0)</f>
        <v>0</v>
      </c>
      <c r="AV57" s="28">
        <f>IF(_Engine!$P$4=1,MAX(0,ROUND(AV56+R57-AB57-AL57,2)),0)</f>
        <v>0</v>
      </c>
      <c r="AW57" s="28">
        <f>IF(_Engine!$P$5=1,MAX(0,ROUND(AW56+S57-AC57-AM57,2)),0)</f>
        <v>0</v>
      </c>
      <c r="AX57" s="28">
        <f>IF(_Engine!$P$6=1,MAX(0,ROUND(AX56+T57-AD57-AN57,2)),0)</f>
        <v>0</v>
      </c>
      <c r="AY57" s="28">
        <f>IF(_Engine!$P$7=1,MAX(0,ROUND(AY56+U57-AE57-AO57,2)),0)</f>
        <v>0</v>
      </c>
      <c r="AZ57" s="28">
        <f>IF(_Engine!$P$8=1,MAX(0,ROUND(AZ56+V57-AF57-AP57,2)),0)</f>
        <v>0</v>
      </c>
      <c r="BA57" s="28">
        <f>IF(_Engine!$P$9=1,MAX(0,ROUND(BA56+W57-AG57-AQ57,2)),0)</f>
        <v>0</v>
      </c>
      <c r="BB57" s="28">
        <f>IF(_Engine!$P$10=1,MAX(0,ROUND(BB56+X57-AH57-AR57,2)),0)</f>
        <v>0</v>
      </c>
      <c r="BC57" s="28">
        <f>IF(_Engine!$P$11=1,MAX(0,ROUND(BC56+Y57-AI57-AS57,2)),0)</f>
        <v>0</v>
      </c>
      <c r="BD57" s="28">
        <f>IF(_Engine!$P$12=1,MAX(0,ROUND(BD56+Z57-AJ57-AT57,2)),0)</f>
        <v>0</v>
      </c>
      <c r="BE57" s="28">
        <f>ROUND(IFERROR('Debt Planner'!$C$8,0)+IFERROR(C57,0)+MAX(0,_Engine!$E$14-SUM(AA57:AJ57)),2)</f>
        <v>0</v>
      </c>
    </row>
    <row r="58" spans="1:57" x14ac:dyDescent="0.3">
      <c r="A58" s="24">
        <v>50</v>
      </c>
      <c r="B58" s="25">
        <f t="shared" ca="1" si="2"/>
        <v>47685</v>
      </c>
      <c r="C58" s="26">
        <v>0</v>
      </c>
      <c r="D58" s="27">
        <f t="shared" si="0"/>
        <v>0</v>
      </c>
      <c r="E58" s="18" t="str">
        <f>IF(_Engine!$P$3=0,"",IF((AA58+AK58)&gt;0,AA58+AK58,""))</f>
        <v/>
      </c>
      <c r="F58" s="18" t="str">
        <f>IF(_Engine!$P$4=0,"",IF((AB58+AL58)&gt;0,AB58+AL58,""))</f>
        <v/>
      </c>
      <c r="G58" s="18" t="str">
        <f>IF(_Engine!$P$5=0,"",IF((AC58+AM58)&gt;0,AC58+AM58,""))</f>
        <v/>
      </c>
      <c r="H58" s="18" t="str">
        <f>IF(_Engine!$P$6=0,"",IF((AD58+AN58)&gt;0,AD58+AN58,""))</f>
        <v/>
      </c>
      <c r="I58" s="18" t="str">
        <f>IF(_Engine!$P$7=0,"",IF((AE58+AO58)&gt;0,AE58+AO58,""))</f>
        <v/>
      </c>
      <c r="J58" s="18" t="str">
        <f>IF(_Engine!$P$8=0,"",IF((AF58+AP58)&gt;0,AF58+AP58,""))</f>
        <v/>
      </c>
      <c r="K58" s="18" t="str">
        <f>IF(_Engine!$P$9=0,"",IF((AG58+AQ58)&gt;0,AG58+AQ58,""))</f>
        <v/>
      </c>
      <c r="L58" s="18" t="str">
        <f>IF(_Engine!$P$10=0,"",IF((AH58+AR58)&gt;0,AH58+AR58,""))</f>
        <v/>
      </c>
      <c r="M58" s="18" t="str">
        <f>IF(_Engine!$P$11=0,"",IF((AI58+AS58)&gt;0,AI58+AS58,""))</f>
        <v/>
      </c>
      <c r="N58" s="18" t="str">
        <f>IF(_Engine!$P$12=0,"",IF((AJ58+AT58)&gt;0,AJ58+AT58,""))</f>
        <v/>
      </c>
      <c r="O58" s="27">
        <f t="shared" si="1"/>
        <v>0</v>
      </c>
      <c r="Q58" s="28">
        <f>IF(AND(_Engine!$P$3=1,AU57&gt;0),ROUND(AU57*_Engine!$N$3/12,2),0)</f>
        <v>0</v>
      </c>
      <c r="R58" s="28">
        <f>IF(AND(_Engine!$P$4=1,AV57&gt;0),ROUND(AV57*_Engine!$N$4/12,2),0)</f>
        <v>0</v>
      </c>
      <c r="S58" s="28">
        <f>IF(AND(_Engine!$P$5=1,AW57&gt;0),ROUND(AW57*_Engine!$N$5/12,2),0)</f>
        <v>0</v>
      </c>
      <c r="T58" s="28">
        <f>IF(AND(_Engine!$P$6=1,AX57&gt;0),ROUND(AX57*_Engine!$N$6/12,2),0)</f>
        <v>0</v>
      </c>
      <c r="U58" s="28">
        <f>IF(AND(_Engine!$P$7=1,AY57&gt;0),ROUND(AY57*_Engine!$N$7/12,2),0)</f>
        <v>0</v>
      </c>
      <c r="V58" s="28">
        <f>IF(AND(_Engine!$P$8=1,AZ57&gt;0),ROUND(AZ57*_Engine!$N$8/12,2),0)</f>
        <v>0</v>
      </c>
      <c r="W58" s="28">
        <f>IF(AND(_Engine!$P$9=1,BA57&gt;0),ROUND(BA57*_Engine!$N$9/12,2),0)</f>
        <v>0</v>
      </c>
      <c r="X58" s="28">
        <f>IF(AND(_Engine!$P$10=1,BB57&gt;0),ROUND(BB57*_Engine!$N$10/12,2),0)</f>
        <v>0</v>
      </c>
      <c r="Y58" s="28">
        <f>IF(AND(_Engine!$P$11=1,BC57&gt;0),ROUND(BC57*_Engine!$N$11/12,2),0)</f>
        <v>0</v>
      </c>
      <c r="Z58" s="28">
        <f>IF(AND(_Engine!$P$12=1,BD57&gt;0),ROUND(BD57*_Engine!$N$12/12,2),0)</f>
        <v>0</v>
      </c>
      <c r="AA58" s="28">
        <f>IF(AND(_Engine!$P$3=1,AU57&gt;0),ROUND(MIN(_Engine!$O$3,AU57+Q58),2),0)</f>
        <v>0</v>
      </c>
      <c r="AB58" s="28">
        <f>IF(AND(_Engine!$P$4=1,AV57&gt;0),ROUND(MIN(_Engine!$O$4,AV57+R58),2),0)</f>
        <v>0</v>
      </c>
      <c r="AC58" s="28">
        <f>IF(AND(_Engine!$P$5=1,AW57&gt;0),ROUND(MIN(_Engine!$O$5,AW57+S58),2),0)</f>
        <v>0</v>
      </c>
      <c r="AD58" s="28">
        <f>IF(AND(_Engine!$P$6=1,AX57&gt;0),ROUND(MIN(_Engine!$O$6,AX57+T58),2),0)</f>
        <v>0</v>
      </c>
      <c r="AE58" s="28">
        <f>IF(AND(_Engine!$P$7=1,AY57&gt;0),ROUND(MIN(_Engine!$O$7,AY57+U58),2),0)</f>
        <v>0</v>
      </c>
      <c r="AF58" s="28">
        <f>IF(AND(_Engine!$P$8=1,AZ57&gt;0),ROUND(MIN(_Engine!$O$8,AZ57+V58),2),0)</f>
        <v>0</v>
      </c>
      <c r="AG58" s="28">
        <f>IF(AND(_Engine!$P$9=1,BA57&gt;0),ROUND(MIN(_Engine!$O$9,BA57+W58),2),0)</f>
        <v>0</v>
      </c>
      <c r="AH58" s="28">
        <f>IF(AND(_Engine!$P$10=1,BB57&gt;0),ROUND(MIN(_Engine!$O$10,BB57+X58),2),0)</f>
        <v>0</v>
      </c>
      <c r="AI58" s="28">
        <f>IF(AND(_Engine!$P$11=1,BC57&gt;0),ROUND(MIN(_Engine!$O$11,BC57+Y58),2),0)</f>
        <v>0</v>
      </c>
      <c r="AJ58" s="28">
        <f>IF(AND(_Engine!$P$12=1,BD57&gt;0),ROUND(MIN(_Engine!$O$12,BD57+Z58),2),0)</f>
        <v>0</v>
      </c>
      <c r="AK58" s="28">
        <f>IF(AND(_Engine!$P$3=1,AU57&gt;0),ROUND(MAX(0,MIN(AU57+Q58-AA58,BE58-0)),2),0)</f>
        <v>0</v>
      </c>
      <c r="AL58" s="28">
        <f>IF(AND(_Engine!$P$4=1,AV57&gt;0),ROUND(MAX(0,MIN(AV57+R58-AB58,BE58-SUM(AK58:AK58))),2),0)</f>
        <v>0</v>
      </c>
      <c r="AM58" s="28">
        <f>IF(AND(_Engine!$P$5=1,AW57&gt;0),ROUND(MAX(0,MIN(AW57+S58-AC58,BE58-SUM(AK58:AL58))),2),0)</f>
        <v>0</v>
      </c>
      <c r="AN58" s="28">
        <f>IF(AND(_Engine!$P$6=1,AX57&gt;0),ROUND(MAX(0,MIN(AX57+T58-AD58,BE58-SUM(AK58:AM58))),2),0)</f>
        <v>0</v>
      </c>
      <c r="AO58" s="28">
        <f>IF(AND(_Engine!$P$7=1,AY57&gt;0),ROUND(MAX(0,MIN(AY57+U58-AE58,BE58-SUM(AK58:AN58))),2),0)</f>
        <v>0</v>
      </c>
      <c r="AP58" s="28">
        <f>IF(AND(_Engine!$P$8=1,AZ57&gt;0),ROUND(MAX(0,MIN(AZ57+V58-AF58,BE58-SUM(AK58:AO58))),2),0)</f>
        <v>0</v>
      </c>
      <c r="AQ58" s="28">
        <f>IF(AND(_Engine!$P$9=1,BA57&gt;0),ROUND(MAX(0,MIN(BA57+W58-AG58,BE58-SUM(AK58:AP58))),2),0)</f>
        <v>0</v>
      </c>
      <c r="AR58" s="28">
        <f>IF(AND(_Engine!$P$10=1,BB57&gt;0),ROUND(MAX(0,MIN(BB57+X58-AH58,BE58-SUM(AK58:AQ58))),2),0)</f>
        <v>0</v>
      </c>
      <c r="AS58" s="28">
        <f>IF(AND(_Engine!$P$11=1,BC57&gt;0),ROUND(MAX(0,MIN(BC57+Y58-AI58,BE58-SUM(AK58:AR58))),2),0)</f>
        <v>0</v>
      </c>
      <c r="AT58" s="28">
        <f>IF(AND(_Engine!$P$12=1,BD57&gt;0),ROUND(MAX(0,MIN(BD57+Z58-AJ58,BE58-SUM(AK58:AS58))),2),0)</f>
        <v>0</v>
      </c>
      <c r="AU58" s="28">
        <f>IF(_Engine!$P$3=1,MAX(0,ROUND(AU57+Q58-AA58-AK58,2)),0)</f>
        <v>0</v>
      </c>
      <c r="AV58" s="28">
        <f>IF(_Engine!$P$4=1,MAX(0,ROUND(AV57+R58-AB58-AL58,2)),0)</f>
        <v>0</v>
      </c>
      <c r="AW58" s="28">
        <f>IF(_Engine!$P$5=1,MAX(0,ROUND(AW57+S58-AC58-AM58,2)),0)</f>
        <v>0</v>
      </c>
      <c r="AX58" s="28">
        <f>IF(_Engine!$P$6=1,MAX(0,ROUND(AX57+T58-AD58-AN58,2)),0)</f>
        <v>0</v>
      </c>
      <c r="AY58" s="28">
        <f>IF(_Engine!$P$7=1,MAX(0,ROUND(AY57+U58-AE58-AO58,2)),0)</f>
        <v>0</v>
      </c>
      <c r="AZ58" s="28">
        <f>IF(_Engine!$P$8=1,MAX(0,ROUND(AZ57+V58-AF58-AP58,2)),0)</f>
        <v>0</v>
      </c>
      <c r="BA58" s="28">
        <f>IF(_Engine!$P$9=1,MAX(0,ROUND(BA57+W58-AG58-AQ58,2)),0)</f>
        <v>0</v>
      </c>
      <c r="BB58" s="28">
        <f>IF(_Engine!$P$10=1,MAX(0,ROUND(BB57+X58-AH58-AR58,2)),0)</f>
        <v>0</v>
      </c>
      <c r="BC58" s="28">
        <f>IF(_Engine!$P$11=1,MAX(0,ROUND(BC57+Y58-AI58-AS58,2)),0)</f>
        <v>0</v>
      </c>
      <c r="BD58" s="28">
        <f>IF(_Engine!$P$12=1,MAX(0,ROUND(BD57+Z58-AJ58-AT58,2)),0)</f>
        <v>0</v>
      </c>
      <c r="BE58" s="28">
        <f>ROUND(IFERROR('Debt Planner'!$C$8,0)+IFERROR(C58,0)+MAX(0,_Engine!$E$14-SUM(AA58:AJ58)),2)</f>
        <v>0</v>
      </c>
    </row>
    <row r="59" spans="1:57" x14ac:dyDescent="0.3">
      <c r="A59" s="24">
        <v>51</v>
      </c>
      <c r="B59" s="25">
        <f t="shared" ca="1" si="2"/>
        <v>47716</v>
      </c>
      <c r="C59" s="26">
        <v>0</v>
      </c>
      <c r="D59" s="27">
        <f t="shared" si="0"/>
        <v>0</v>
      </c>
      <c r="E59" s="18" t="str">
        <f>IF(_Engine!$P$3=0,"",IF((AA59+AK59)&gt;0,AA59+AK59,""))</f>
        <v/>
      </c>
      <c r="F59" s="18" t="str">
        <f>IF(_Engine!$P$4=0,"",IF((AB59+AL59)&gt;0,AB59+AL59,""))</f>
        <v/>
      </c>
      <c r="G59" s="18" t="str">
        <f>IF(_Engine!$P$5=0,"",IF((AC59+AM59)&gt;0,AC59+AM59,""))</f>
        <v/>
      </c>
      <c r="H59" s="18" t="str">
        <f>IF(_Engine!$P$6=0,"",IF((AD59+AN59)&gt;0,AD59+AN59,""))</f>
        <v/>
      </c>
      <c r="I59" s="18" t="str">
        <f>IF(_Engine!$P$7=0,"",IF((AE59+AO59)&gt;0,AE59+AO59,""))</f>
        <v/>
      </c>
      <c r="J59" s="18" t="str">
        <f>IF(_Engine!$P$8=0,"",IF((AF59+AP59)&gt;0,AF59+AP59,""))</f>
        <v/>
      </c>
      <c r="K59" s="18" t="str">
        <f>IF(_Engine!$P$9=0,"",IF((AG59+AQ59)&gt;0,AG59+AQ59,""))</f>
        <v/>
      </c>
      <c r="L59" s="18" t="str">
        <f>IF(_Engine!$P$10=0,"",IF((AH59+AR59)&gt;0,AH59+AR59,""))</f>
        <v/>
      </c>
      <c r="M59" s="18" t="str">
        <f>IF(_Engine!$P$11=0,"",IF((AI59+AS59)&gt;0,AI59+AS59,""))</f>
        <v/>
      </c>
      <c r="N59" s="18" t="str">
        <f>IF(_Engine!$P$12=0,"",IF((AJ59+AT59)&gt;0,AJ59+AT59,""))</f>
        <v/>
      </c>
      <c r="O59" s="27">
        <f t="shared" si="1"/>
        <v>0</v>
      </c>
      <c r="Q59" s="28">
        <f>IF(AND(_Engine!$P$3=1,AU58&gt;0),ROUND(AU58*_Engine!$N$3/12,2),0)</f>
        <v>0</v>
      </c>
      <c r="R59" s="28">
        <f>IF(AND(_Engine!$P$4=1,AV58&gt;0),ROUND(AV58*_Engine!$N$4/12,2),0)</f>
        <v>0</v>
      </c>
      <c r="S59" s="28">
        <f>IF(AND(_Engine!$P$5=1,AW58&gt;0),ROUND(AW58*_Engine!$N$5/12,2),0)</f>
        <v>0</v>
      </c>
      <c r="T59" s="28">
        <f>IF(AND(_Engine!$P$6=1,AX58&gt;0),ROUND(AX58*_Engine!$N$6/12,2),0)</f>
        <v>0</v>
      </c>
      <c r="U59" s="28">
        <f>IF(AND(_Engine!$P$7=1,AY58&gt;0),ROUND(AY58*_Engine!$N$7/12,2),0)</f>
        <v>0</v>
      </c>
      <c r="V59" s="28">
        <f>IF(AND(_Engine!$P$8=1,AZ58&gt;0),ROUND(AZ58*_Engine!$N$8/12,2),0)</f>
        <v>0</v>
      </c>
      <c r="W59" s="28">
        <f>IF(AND(_Engine!$P$9=1,BA58&gt;0),ROUND(BA58*_Engine!$N$9/12,2),0)</f>
        <v>0</v>
      </c>
      <c r="X59" s="28">
        <f>IF(AND(_Engine!$P$10=1,BB58&gt;0),ROUND(BB58*_Engine!$N$10/12,2),0)</f>
        <v>0</v>
      </c>
      <c r="Y59" s="28">
        <f>IF(AND(_Engine!$P$11=1,BC58&gt;0),ROUND(BC58*_Engine!$N$11/12,2),0)</f>
        <v>0</v>
      </c>
      <c r="Z59" s="28">
        <f>IF(AND(_Engine!$P$12=1,BD58&gt;0),ROUND(BD58*_Engine!$N$12/12,2),0)</f>
        <v>0</v>
      </c>
      <c r="AA59" s="28">
        <f>IF(AND(_Engine!$P$3=1,AU58&gt;0),ROUND(MIN(_Engine!$O$3,AU58+Q59),2),0)</f>
        <v>0</v>
      </c>
      <c r="AB59" s="28">
        <f>IF(AND(_Engine!$P$4=1,AV58&gt;0),ROUND(MIN(_Engine!$O$4,AV58+R59),2),0)</f>
        <v>0</v>
      </c>
      <c r="AC59" s="28">
        <f>IF(AND(_Engine!$P$5=1,AW58&gt;0),ROUND(MIN(_Engine!$O$5,AW58+S59),2),0)</f>
        <v>0</v>
      </c>
      <c r="AD59" s="28">
        <f>IF(AND(_Engine!$P$6=1,AX58&gt;0),ROUND(MIN(_Engine!$O$6,AX58+T59),2),0)</f>
        <v>0</v>
      </c>
      <c r="AE59" s="28">
        <f>IF(AND(_Engine!$P$7=1,AY58&gt;0),ROUND(MIN(_Engine!$O$7,AY58+U59),2),0)</f>
        <v>0</v>
      </c>
      <c r="AF59" s="28">
        <f>IF(AND(_Engine!$P$8=1,AZ58&gt;0),ROUND(MIN(_Engine!$O$8,AZ58+V59),2),0)</f>
        <v>0</v>
      </c>
      <c r="AG59" s="28">
        <f>IF(AND(_Engine!$P$9=1,BA58&gt;0),ROUND(MIN(_Engine!$O$9,BA58+W59),2),0)</f>
        <v>0</v>
      </c>
      <c r="AH59" s="28">
        <f>IF(AND(_Engine!$P$10=1,BB58&gt;0),ROUND(MIN(_Engine!$O$10,BB58+X59),2),0)</f>
        <v>0</v>
      </c>
      <c r="AI59" s="28">
        <f>IF(AND(_Engine!$P$11=1,BC58&gt;0),ROUND(MIN(_Engine!$O$11,BC58+Y59),2),0)</f>
        <v>0</v>
      </c>
      <c r="AJ59" s="28">
        <f>IF(AND(_Engine!$P$12=1,BD58&gt;0),ROUND(MIN(_Engine!$O$12,BD58+Z59),2),0)</f>
        <v>0</v>
      </c>
      <c r="AK59" s="28">
        <f>IF(AND(_Engine!$P$3=1,AU58&gt;0),ROUND(MAX(0,MIN(AU58+Q59-AA59,BE59-0)),2),0)</f>
        <v>0</v>
      </c>
      <c r="AL59" s="28">
        <f>IF(AND(_Engine!$P$4=1,AV58&gt;0),ROUND(MAX(0,MIN(AV58+R59-AB59,BE59-SUM(AK59:AK59))),2),0)</f>
        <v>0</v>
      </c>
      <c r="AM59" s="28">
        <f>IF(AND(_Engine!$P$5=1,AW58&gt;0),ROUND(MAX(0,MIN(AW58+S59-AC59,BE59-SUM(AK59:AL59))),2),0)</f>
        <v>0</v>
      </c>
      <c r="AN59" s="28">
        <f>IF(AND(_Engine!$P$6=1,AX58&gt;0),ROUND(MAX(0,MIN(AX58+T59-AD59,BE59-SUM(AK59:AM59))),2),0)</f>
        <v>0</v>
      </c>
      <c r="AO59" s="28">
        <f>IF(AND(_Engine!$P$7=1,AY58&gt;0),ROUND(MAX(0,MIN(AY58+U59-AE59,BE59-SUM(AK59:AN59))),2),0)</f>
        <v>0</v>
      </c>
      <c r="AP59" s="28">
        <f>IF(AND(_Engine!$P$8=1,AZ58&gt;0),ROUND(MAX(0,MIN(AZ58+V59-AF59,BE59-SUM(AK59:AO59))),2),0)</f>
        <v>0</v>
      </c>
      <c r="AQ59" s="28">
        <f>IF(AND(_Engine!$P$9=1,BA58&gt;0),ROUND(MAX(0,MIN(BA58+W59-AG59,BE59-SUM(AK59:AP59))),2),0)</f>
        <v>0</v>
      </c>
      <c r="AR59" s="28">
        <f>IF(AND(_Engine!$P$10=1,BB58&gt;0),ROUND(MAX(0,MIN(BB58+X59-AH59,BE59-SUM(AK59:AQ59))),2),0)</f>
        <v>0</v>
      </c>
      <c r="AS59" s="28">
        <f>IF(AND(_Engine!$P$11=1,BC58&gt;0),ROUND(MAX(0,MIN(BC58+Y59-AI59,BE59-SUM(AK59:AR59))),2),0)</f>
        <v>0</v>
      </c>
      <c r="AT59" s="28">
        <f>IF(AND(_Engine!$P$12=1,BD58&gt;0),ROUND(MAX(0,MIN(BD58+Z59-AJ59,BE59-SUM(AK59:AS59))),2),0)</f>
        <v>0</v>
      </c>
      <c r="AU59" s="28">
        <f>IF(_Engine!$P$3=1,MAX(0,ROUND(AU58+Q59-AA59-AK59,2)),0)</f>
        <v>0</v>
      </c>
      <c r="AV59" s="28">
        <f>IF(_Engine!$P$4=1,MAX(0,ROUND(AV58+R59-AB59-AL59,2)),0)</f>
        <v>0</v>
      </c>
      <c r="AW59" s="28">
        <f>IF(_Engine!$P$5=1,MAX(0,ROUND(AW58+S59-AC59-AM59,2)),0)</f>
        <v>0</v>
      </c>
      <c r="AX59" s="28">
        <f>IF(_Engine!$P$6=1,MAX(0,ROUND(AX58+T59-AD59-AN59,2)),0)</f>
        <v>0</v>
      </c>
      <c r="AY59" s="28">
        <f>IF(_Engine!$P$7=1,MAX(0,ROUND(AY58+U59-AE59-AO59,2)),0)</f>
        <v>0</v>
      </c>
      <c r="AZ59" s="28">
        <f>IF(_Engine!$P$8=1,MAX(0,ROUND(AZ58+V59-AF59-AP59,2)),0)</f>
        <v>0</v>
      </c>
      <c r="BA59" s="28">
        <f>IF(_Engine!$P$9=1,MAX(0,ROUND(BA58+W59-AG59-AQ59,2)),0)</f>
        <v>0</v>
      </c>
      <c r="BB59" s="28">
        <f>IF(_Engine!$P$10=1,MAX(0,ROUND(BB58+X59-AH59-AR59,2)),0)</f>
        <v>0</v>
      </c>
      <c r="BC59" s="28">
        <f>IF(_Engine!$P$11=1,MAX(0,ROUND(BC58+Y59-AI59-AS59,2)),0)</f>
        <v>0</v>
      </c>
      <c r="BD59" s="28">
        <f>IF(_Engine!$P$12=1,MAX(0,ROUND(BD58+Z59-AJ59-AT59,2)),0)</f>
        <v>0</v>
      </c>
      <c r="BE59" s="28">
        <f>ROUND(IFERROR('Debt Planner'!$C$8,0)+IFERROR(C59,0)+MAX(0,_Engine!$E$14-SUM(AA59:AJ59)),2)</f>
        <v>0</v>
      </c>
    </row>
    <row r="60" spans="1:57" x14ac:dyDescent="0.3">
      <c r="A60" s="24">
        <v>52</v>
      </c>
      <c r="B60" s="25">
        <f t="shared" ca="1" si="2"/>
        <v>47747</v>
      </c>
      <c r="C60" s="26">
        <v>0</v>
      </c>
      <c r="D60" s="27">
        <f t="shared" si="0"/>
        <v>0</v>
      </c>
      <c r="E60" s="18" t="str">
        <f>IF(_Engine!$P$3=0,"",IF((AA60+AK60)&gt;0,AA60+AK60,""))</f>
        <v/>
      </c>
      <c r="F60" s="18" t="str">
        <f>IF(_Engine!$P$4=0,"",IF((AB60+AL60)&gt;0,AB60+AL60,""))</f>
        <v/>
      </c>
      <c r="G60" s="18" t="str">
        <f>IF(_Engine!$P$5=0,"",IF((AC60+AM60)&gt;0,AC60+AM60,""))</f>
        <v/>
      </c>
      <c r="H60" s="18" t="str">
        <f>IF(_Engine!$P$6=0,"",IF((AD60+AN60)&gt;0,AD60+AN60,""))</f>
        <v/>
      </c>
      <c r="I60" s="18" t="str">
        <f>IF(_Engine!$P$7=0,"",IF((AE60+AO60)&gt;0,AE60+AO60,""))</f>
        <v/>
      </c>
      <c r="J60" s="18" t="str">
        <f>IF(_Engine!$P$8=0,"",IF((AF60+AP60)&gt;0,AF60+AP60,""))</f>
        <v/>
      </c>
      <c r="K60" s="18" t="str">
        <f>IF(_Engine!$P$9=0,"",IF((AG60+AQ60)&gt;0,AG60+AQ60,""))</f>
        <v/>
      </c>
      <c r="L60" s="18" t="str">
        <f>IF(_Engine!$P$10=0,"",IF((AH60+AR60)&gt;0,AH60+AR60,""))</f>
        <v/>
      </c>
      <c r="M60" s="18" t="str">
        <f>IF(_Engine!$P$11=0,"",IF((AI60+AS60)&gt;0,AI60+AS60,""))</f>
        <v/>
      </c>
      <c r="N60" s="18" t="str">
        <f>IF(_Engine!$P$12=0,"",IF((AJ60+AT60)&gt;0,AJ60+AT60,""))</f>
        <v/>
      </c>
      <c r="O60" s="27">
        <f t="shared" si="1"/>
        <v>0</v>
      </c>
      <c r="Q60" s="28">
        <f>IF(AND(_Engine!$P$3=1,AU59&gt;0),ROUND(AU59*_Engine!$N$3/12,2),0)</f>
        <v>0</v>
      </c>
      <c r="R60" s="28">
        <f>IF(AND(_Engine!$P$4=1,AV59&gt;0),ROUND(AV59*_Engine!$N$4/12,2),0)</f>
        <v>0</v>
      </c>
      <c r="S60" s="28">
        <f>IF(AND(_Engine!$P$5=1,AW59&gt;0),ROUND(AW59*_Engine!$N$5/12,2),0)</f>
        <v>0</v>
      </c>
      <c r="T60" s="28">
        <f>IF(AND(_Engine!$P$6=1,AX59&gt;0),ROUND(AX59*_Engine!$N$6/12,2),0)</f>
        <v>0</v>
      </c>
      <c r="U60" s="28">
        <f>IF(AND(_Engine!$P$7=1,AY59&gt;0),ROUND(AY59*_Engine!$N$7/12,2),0)</f>
        <v>0</v>
      </c>
      <c r="V60" s="28">
        <f>IF(AND(_Engine!$P$8=1,AZ59&gt;0),ROUND(AZ59*_Engine!$N$8/12,2),0)</f>
        <v>0</v>
      </c>
      <c r="W60" s="28">
        <f>IF(AND(_Engine!$P$9=1,BA59&gt;0),ROUND(BA59*_Engine!$N$9/12,2),0)</f>
        <v>0</v>
      </c>
      <c r="X60" s="28">
        <f>IF(AND(_Engine!$P$10=1,BB59&gt;0),ROUND(BB59*_Engine!$N$10/12,2),0)</f>
        <v>0</v>
      </c>
      <c r="Y60" s="28">
        <f>IF(AND(_Engine!$P$11=1,BC59&gt;0),ROUND(BC59*_Engine!$N$11/12,2),0)</f>
        <v>0</v>
      </c>
      <c r="Z60" s="28">
        <f>IF(AND(_Engine!$P$12=1,BD59&gt;0),ROUND(BD59*_Engine!$N$12/12,2),0)</f>
        <v>0</v>
      </c>
      <c r="AA60" s="28">
        <f>IF(AND(_Engine!$P$3=1,AU59&gt;0),ROUND(MIN(_Engine!$O$3,AU59+Q60),2),0)</f>
        <v>0</v>
      </c>
      <c r="AB60" s="28">
        <f>IF(AND(_Engine!$P$4=1,AV59&gt;0),ROUND(MIN(_Engine!$O$4,AV59+R60),2),0)</f>
        <v>0</v>
      </c>
      <c r="AC60" s="28">
        <f>IF(AND(_Engine!$P$5=1,AW59&gt;0),ROUND(MIN(_Engine!$O$5,AW59+S60),2),0)</f>
        <v>0</v>
      </c>
      <c r="AD60" s="28">
        <f>IF(AND(_Engine!$P$6=1,AX59&gt;0),ROUND(MIN(_Engine!$O$6,AX59+T60),2),0)</f>
        <v>0</v>
      </c>
      <c r="AE60" s="28">
        <f>IF(AND(_Engine!$P$7=1,AY59&gt;0),ROUND(MIN(_Engine!$O$7,AY59+U60),2),0)</f>
        <v>0</v>
      </c>
      <c r="AF60" s="28">
        <f>IF(AND(_Engine!$P$8=1,AZ59&gt;0),ROUND(MIN(_Engine!$O$8,AZ59+V60),2),0)</f>
        <v>0</v>
      </c>
      <c r="AG60" s="28">
        <f>IF(AND(_Engine!$P$9=1,BA59&gt;0),ROUND(MIN(_Engine!$O$9,BA59+W60),2),0)</f>
        <v>0</v>
      </c>
      <c r="AH60" s="28">
        <f>IF(AND(_Engine!$P$10=1,BB59&gt;0),ROUND(MIN(_Engine!$O$10,BB59+X60),2),0)</f>
        <v>0</v>
      </c>
      <c r="AI60" s="28">
        <f>IF(AND(_Engine!$P$11=1,BC59&gt;0),ROUND(MIN(_Engine!$O$11,BC59+Y60),2),0)</f>
        <v>0</v>
      </c>
      <c r="AJ60" s="28">
        <f>IF(AND(_Engine!$P$12=1,BD59&gt;0),ROUND(MIN(_Engine!$O$12,BD59+Z60),2),0)</f>
        <v>0</v>
      </c>
      <c r="AK60" s="28">
        <f>IF(AND(_Engine!$P$3=1,AU59&gt;0),ROUND(MAX(0,MIN(AU59+Q60-AA60,BE60-0)),2),0)</f>
        <v>0</v>
      </c>
      <c r="AL60" s="28">
        <f>IF(AND(_Engine!$P$4=1,AV59&gt;0),ROUND(MAX(0,MIN(AV59+R60-AB60,BE60-SUM(AK60:AK60))),2),0)</f>
        <v>0</v>
      </c>
      <c r="AM60" s="28">
        <f>IF(AND(_Engine!$P$5=1,AW59&gt;0),ROUND(MAX(0,MIN(AW59+S60-AC60,BE60-SUM(AK60:AL60))),2),0)</f>
        <v>0</v>
      </c>
      <c r="AN60" s="28">
        <f>IF(AND(_Engine!$P$6=1,AX59&gt;0),ROUND(MAX(0,MIN(AX59+T60-AD60,BE60-SUM(AK60:AM60))),2),0)</f>
        <v>0</v>
      </c>
      <c r="AO60" s="28">
        <f>IF(AND(_Engine!$P$7=1,AY59&gt;0),ROUND(MAX(0,MIN(AY59+U60-AE60,BE60-SUM(AK60:AN60))),2),0)</f>
        <v>0</v>
      </c>
      <c r="AP60" s="28">
        <f>IF(AND(_Engine!$P$8=1,AZ59&gt;0),ROUND(MAX(0,MIN(AZ59+V60-AF60,BE60-SUM(AK60:AO60))),2),0)</f>
        <v>0</v>
      </c>
      <c r="AQ60" s="28">
        <f>IF(AND(_Engine!$P$9=1,BA59&gt;0),ROUND(MAX(0,MIN(BA59+W60-AG60,BE60-SUM(AK60:AP60))),2),0)</f>
        <v>0</v>
      </c>
      <c r="AR60" s="28">
        <f>IF(AND(_Engine!$P$10=1,BB59&gt;0),ROUND(MAX(0,MIN(BB59+X60-AH60,BE60-SUM(AK60:AQ60))),2),0)</f>
        <v>0</v>
      </c>
      <c r="AS60" s="28">
        <f>IF(AND(_Engine!$P$11=1,BC59&gt;0),ROUND(MAX(0,MIN(BC59+Y60-AI60,BE60-SUM(AK60:AR60))),2),0)</f>
        <v>0</v>
      </c>
      <c r="AT60" s="28">
        <f>IF(AND(_Engine!$P$12=1,BD59&gt;0),ROUND(MAX(0,MIN(BD59+Z60-AJ60,BE60-SUM(AK60:AS60))),2),0)</f>
        <v>0</v>
      </c>
      <c r="AU60" s="28">
        <f>IF(_Engine!$P$3=1,MAX(0,ROUND(AU59+Q60-AA60-AK60,2)),0)</f>
        <v>0</v>
      </c>
      <c r="AV60" s="28">
        <f>IF(_Engine!$P$4=1,MAX(0,ROUND(AV59+R60-AB60-AL60,2)),0)</f>
        <v>0</v>
      </c>
      <c r="AW60" s="28">
        <f>IF(_Engine!$P$5=1,MAX(0,ROUND(AW59+S60-AC60-AM60,2)),0)</f>
        <v>0</v>
      </c>
      <c r="AX60" s="28">
        <f>IF(_Engine!$P$6=1,MAX(0,ROUND(AX59+T60-AD60-AN60,2)),0)</f>
        <v>0</v>
      </c>
      <c r="AY60" s="28">
        <f>IF(_Engine!$P$7=1,MAX(0,ROUND(AY59+U60-AE60-AO60,2)),0)</f>
        <v>0</v>
      </c>
      <c r="AZ60" s="28">
        <f>IF(_Engine!$P$8=1,MAX(0,ROUND(AZ59+V60-AF60-AP60,2)),0)</f>
        <v>0</v>
      </c>
      <c r="BA60" s="28">
        <f>IF(_Engine!$P$9=1,MAX(0,ROUND(BA59+W60-AG60-AQ60,2)),0)</f>
        <v>0</v>
      </c>
      <c r="BB60" s="28">
        <f>IF(_Engine!$P$10=1,MAX(0,ROUND(BB59+X60-AH60-AR60,2)),0)</f>
        <v>0</v>
      </c>
      <c r="BC60" s="28">
        <f>IF(_Engine!$P$11=1,MAX(0,ROUND(BC59+Y60-AI60-AS60,2)),0)</f>
        <v>0</v>
      </c>
      <c r="BD60" s="28">
        <f>IF(_Engine!$P$12=1,MAX(0,ROUND(BD59+Z60-AJ60-AT60,2)),0)</f>
        <v>0</v>
      </c>
      <c r="BE60" s="28">
        <f>ROUND(IFERROR('Debt Planner'!$C$8,0)+IFERROR(C60,0)+MAX(0,_Engine!$E$14-SUM(AA60:AJ60)),2)</f>
        <v>0</v>
      </c>
    </row>
    <row r="61" spans="1:57" x14ac:dyDescent="0.3">
      <c r="A61" s="24">
        <v>53</v>
      </c>
      <c r="B61" s="25">
        <f t="shared" ca="1" si="2"/>
        <v>47777</v>
      </c>
      <c r="C61" s="26">
        <v>0</v>
      </c>
      <c r="D61" s="27">
        <f t="shared" si="0"/>
        <v>0</v>
      </c>
      <c r="E61" s="18" t="str">
        <f>IF(_Engine!$P$3=0,"",IF((AA61+AK61)&gt;0,AA61+AK61,""))</f>
        <v/>
      </c>
      <c r="F61" s="18" t="str">
        <f>IF(_Engine!$P$4=0,"",IF((AB61+AL61)&gt;0,AB61+AL61,""))</f>
        <v/>
      </c>
      <c r="G61" s="18" t="str">
        <f>IF(_Engine!$P$5=0,"",IF((AC61+AM61)&gt;0,AC61+AM61,""))</f>
        <v/>
      </c>
      <c r="H61" s="18" t="str">
        <f>IF(_Engine!$P$6=0,"",IF((AD61+AN61)&gt;0,AD61+AN61,""))</f>
        <v/>
      </c>
      <c r="I61" s="18" t="str">
        <f>IF(_Engine!$P$7=0,"",IF((AE61+AO61)&gt;0,AE61+AO61,""))</f>
        <v/>
      </c>
      <c r="J61" s="18" t="str">
        <f>IF(_Engine!$P$8=0,"",IF((AF61+AP61)&gt;0,AF61+AP61,""))</f>
        <v/>
      </c>
      <c r="K61" s="18" t="str">
        <f>IF(_Engine!$P$9=0,"",IF((AG61+AQ61)&gt;0,AG61+AQ61,""))</f>
        <v/>
      </c>
      <c r="L61" s="18" t="str">
        <f>IF(_Engine!$P$10=0,"",IF((AH61+AR61)&gt;0,AH61+AR61,""))</f>
        <v/>
      </c>
      <c r="M61" s="18" t="str">
        <f>IF(_Engine!$P$11=0,"",IF((AI61+AS61)&gt;0,AI61+AS61,""))</f>
        <v/>
      </c>
      <c r="N61" s="18" t="str">
        <f>IF(_Engine!$P$12=0,"",IF((AJ61+AT61)&gt;0,AJ61+AT61,""))</f>
        <v/>
      </c>
      <c r="O61" s="27">
        <f t="shared" si="1"/>
        <v>0</v>
      </c>
      <c r="Q61" s="28">
        <f>IF(AND(_Engine!$P$3=1,AU60&gt;0),ROUND(AU60*_Engine!$N$3/12,2),0)</f>
        <v>0</v>
      </c>
      <c r="R61" s="28">
        <f>IF(AND(_Engine!$P$4=1,AV60&gt;0),ROUND(AV60*_Engine!$N$4/12,2),0)</f>
        <v>0</v>
      </c>
      <c r="S61" s="28">
        <f>IF(AND(_Engine!$P$5=1,AW60&gt;0),ROUND(AW60*_Engine!$N$5/12,2),0)</f>
        <v>0</v>
      </c>
      <c r="T61" s="28">
        <f>IF(AND(_Engine!$P$6=1,AX60&gt;0),ROUND(AX60*_Engine!$N$6/12,2),0)</f>
        <v>0</v>
      </c>
      <c r="U61" s="28">
        <f>IF(AND(_Engine!$P$7=1,AY60&gt;0),ROUND(AY60*_Engine!$N$7/12,2),0)</f>
        <v>0</v>
      </c>
      <c r="V61" s="28">
        <f>IF(AND(_Engine!$P$8=1,AZ60&gt;0),ROUND(AZ60*_Engine!$N$8/12,2),0)</f>
        <v>0</v>
      </c>
      <c r="W61" s="28">
        <f>IF(AND(_Engine!$P$9=1,BA60&gt;0),ROUND(BA60*_Engine!$N$9/12,2),0)</f>
        <v>0</v>
      </c>
      <c r="X61" s="28">
        <f>IF(AND(_Engine!$P$10=1,BB60&gt;0),ROUND(BB60*_Engine!$N$10/12,2),0)</f>
        <v>0</v>
      </c>
      <c r="Y61" s="28">
        <f>IF(AND(_Engine!$P$11=1,BC60&gt;0),ROUND(BC60*_Engine!$N$11/12,2),0)</f>
        <v>0</v>
      </c>
      <c r="Z61" s="28">
        <f>IF(AND(_Engine!$P$12=1,BD60&gt;0),ROUND(BD60*_Engine!$N$12/12,2),0)</f>
        <v>0</v>
      </c>
      <c r="AA61" s="28">
        <f>IF(AND(_Engine!$P$3=1,AU60&gt;0),ROUND(MIN(_Engine!$O$3,AU60+Q61),2),0)</f>
        <v>0</v>
      </c>
      <c r="AB61" s="28">
        <f>IF(AND(_Engine!$P$4=1,AV60&gt;0),ROUND(MIN(_Engine!$O$4,AV60+R61),2),0)</f>
        <v>0</v>
      </c>
      <c r="AC61" s="28">
        <f>IF(AND(_Engine!$P$5=1,AW60&gt;0),ROUND(MIN(_Engine!$O$5,AW60+S61),2),0)</f>
        <v>0</v>
      </c>
      <c r="AD61" s="28">
        <f>IF(AND(_Engine!$P$6=1,AX60&gt;0),ROUND(MIN(_Engine!$O$6,AX60+T61),2),0)</f>
        <v>0</v>
      </c>
      <c r="AE61" s="28">
        <f>IF(AND(_Engine!$P$7=1,AY60&gt;0),ROUND(MIN(_Engine!$O$7,AY60+U61),2),0)</f>
        <v>0</v>
      </c>
      <c r="AF61" s="28">
        <f>IF(AND(_Engine!$P$8=1,AZ60&gt;0),ROUND(MIN(_Engine!$O$8,AZ60+V61),2),0)</f>
        <v>0</v>
      </c>
      <c r="AG61" s="28">
        <f>IF(AND(_Engine!$P$9=1,BA60&gt;0),ROUND(MIN(_Engine!$O$9,BA60+W61),2),0)</f>
        <v>0</v>
      </c>
      <c r="AH61" s="28">
        <f>IF(AND(_Engine!$P$10=1,BB60&gt;0),ROUND(MIN(_Engine!$O$10,BB60+X61),2),0)</f>
        <v>0</v>
      </c>
      <c r="AI61" s="28">
        <f>IF(AND(_Engine!$P$11=1,BC60&gt;0),ROUND(MIN(_Engine!$O$11,BC60+Y61),2),0)</f>
        <v>0</v>
      </c>
      <c r="AJ61" s="28">
        <f>IF(AND(_Engine!$P$12=1,BD60&gt;0),ROUND(MIN(_Engine!$O$12,BD60+Z61),2),0)</f>
        <v>0</v>
      </c>
      <c r="AK61" s="28">
        <f>IF(AND(_Engine!$P$3=1,AU60&gt;0),ROUND(MAX(0,MIN(AU60+Q61-AA61,BE61-0)),2),0)</f>
        <v>0</v>
      </c>
      <c r="AL61" s="28">
        <f>IF(AND(_Engine!$P$4=1,AV60&gt;0),ROUND(MAX(0,MIN(AV60+R61-AB61,BE61-SUM(AK61:AK61))),2),0)</f>
        <v>0</v>
      </c>
      <c r="AM61" s="28">
        <f>IF(AND(_Engine!$P$5=1,AW60&gt;0),ROUND(MAX(0,MIN(AW60+S61-AC61,BE61-SUM(AK61:AL61))),2),0)</f>
        <v>0</v>
      </c>
      <c r="AN61" s="28">
        <f>IF(AND(_Engine!$P$6=1,AX60&gt;0),ROUND(MAX(0,MIN(AX60+T61-AD61,BE61-SUM(AK61:AM61))),2),0)</f>
        <v>0</v>
      </c>
      <c r="AO61" s="28">
        <f>IF(AND(_Engine!$P$7=1,AY60&gt;0),ROUND(MAX(0,MIN(AY60+U61-AE61,BE61-SUM(AK61:AN61))),2),0)</f>
        <v>0</v>
      </c>
      <c r="AP61" s="28">
        <f>IF(AND(_Engine!$P$8=1,AZ60&gt;0),ROUND(MAX(0,MIN(AZ60+V61-AF61,BE61-SUM(AK61:AO61))),2),0)</f>
        <v>0</v>
      </c>
      <c r="AQ61" s="28">
        <f>IF(AND(_Engine!$P$9=1,BA60&gt;0),ROUND(MAX(0,MIN(BA60+W61-AG61,BE61-SUM(AK61:AP61))),2),0)</f>
        <v>0</v>
      </c>
      <c r="AR61" s="28">
        <f>IF(AND(_Engine!$P$10=1,BB60&gt;0),ROUND(MAX(0,MIN(BB60+X61-AH61,BE61-SUM(AK61:AQ61))),2),0)</f>
        <v>0</v>
      </c>
      <c r="AS61" s="28">
        <f>IF(AND(_Engine!$P$11=1,BC60&gt;0),ROUND(MAX(0,MIN(BC60+Y61-AI61,BE61-SUM(AK61:AR61))),2),0)</f>
        <v>0</v>
      </c>
      <c r="AT61" s="28">
        <f>IF(AND(_Engine!$P$12=1,BD60&gt;0),ROUND(MAX(0,MIN(BD60+Z61-AJ61,BE61-SUM(AK61:AS61))),2),0)</f>
        <v>0</v>
      </c>
      <c r="AU61" s="28">
        <f>IF(_Engine!$P$3=1,MAX(0,ROUND(AU60+Q61-AA61-AK61,2)),0)</f>
        <v>0</v>
      </c>
      <c r="AV61" s="28">
        <f>IF(_Engine!$P$4=1,MAX(0,ROUND(AV60+R61-AB61-AL61,2)),0)</f>
        <v>0</v>
      </c>
      <c r="AW61" s="28">
        <f>IF(_Engine!$P$5=1,MAX(0,ROUND(AW60+S61-AC61-AM61,2)),0)</f>
        <v>0</v>
      </c>
      <c r="AX61" s="28">
        <f>IF(_Engine!$P$6=1,MAX(0,ROUND(AX60+T61-AD61-AN61,2)),0)</f>
        <v>0</v>
      </c>
      <c r="AY61" s="28">
        <f>IF(_Engine!$P$7=1,MAX(0,ROUND(AY60+U61-AE61-AO61,2)),0)</f>
        <v>0</v>
      </c>
      <c r="AZ61" s="28">
        <f>IF(_Engine!$P$8=1,MAX(0,ROUND(AZ60+V61-AF61-AP61,2)),0)</f>
        <v>0</v>
      </c>
      <c r="BA61" s="28">
        <f>IF(_Engine!$P$9=1,MAX(0,ROUND(BA60+W61-AG61-AQ61,2)),0)</f>
        <v>0</v>
      </c>
      <c r="BB61" s="28">
        <f>IF(_Engine!$P$10=1,MAX(0,ROUND(BB60+X61-AH61-AR61,2)),0)</f>
        <v>0</v>
      </c>
      <c r="BC61" s="28">
        <f>IF(_Engine!$P$11=1,MAX(0,ROUND(BC60+Y61-AI61-AS61,2)),0)</f>
        <v>0</v>
      </c>
      <c r="BD61" s="28">
        <f>IF(_Engine!$P$12=1,MAX(0,ROUND(BD60+Z61-AJ61-AT61,2)),0)</f>
        <v>0</v>
      </c>
      <c r="BE61" s="28">
        <f>ROUND(IFERROR('Debt Planner'!$C$8,0)+IFERROR(C61,0)+MAX(0,_Engine!$E$14-SUM(AA61:AJ61)),2)</f>
        <v>0</v>
      </c>
    </row>
    <row r="62" spans="1:57" x14ac:dyDescent="0.3">
      <c r="A62" s="24">
        <v>54</v>
      </c>
      <c r="B62" s="25">
        <f t="shared" ca="1" si="2"/>
        <v>47808</v>
      </c>
      <c r="C62" s="26">
        <v>0</v>
      </c>
      <c r="D62" s="27">
        <f t="shared" si="0"/>
        <v>0</v>
      </c>
      <c r="E62" s="18" t="str">
        <f>IF(_Engine!$P$3=0,"",IF((AA62+AK62)&gt;0,AA62+AK62,""))</f>
        <v/>
      </c>
      <c r="F62" s="18" t="str">
        <f>IF(_Engine!$P$4=0,"",IF((AB62+AL62)&gt;0,AB62+AL62,""))</f>
        <v/>
      </c>
      <c r="G62" s="18" t="str">
        <f>IF(_Engine!$P$5=0,"",IF((AC62+AM62)&gt;0,AC62+AM62,""))</f>
        <v/>
      </c>
      <c r="H62" s="18" t="str">
        <f>IF(_Engine!$P$6=0,"",IF((AD62+AN62)&gt;0,AD62+AN62,""))</f>
        <v/>
      </c>
      <c r="I62" s="18" t="str">
        <f>IF(_Engine!$P$7=0,"",IF((AE62+AO62)&gt;0,AE62+AO62,""))</f>
        <v/>
      </c>
      <c r="J62" s="18" t="str">
        <f>IF(_Engine!$P$8=0,"",IF((AF62+AP62)&gt;0,AF62+AP62,""))</f>
        <v/>
      </c>
      <c r="K62" s="18" t="str">
        <f>IF(_Engine!$P$9=0,"",IF((AG62+AQ62)&gt;0,AG62+AQ62,""))</f>
        <v/>
      </c>
      <c r="L62" s="18" t="str">
        <f>IF(_Engine!$P$10=0,"",IF((AH62+AR62)&gt;0,AH62+AR62,""))</f>
        <v/>
      </c>
      <c r="M62" s="18" t="str">
        <f>IF(_Engine!$P$11=0,"",IF((AI62+AS62)&gt;0,AI62+AS62,""))</f>
        <v/>
      </c>
      <c r="N62" s="18" t="str">
        <f>IF(_Engine!$P$12=0,"",IF((AJ62+AT62)&gt;0,AJ62+AT62,""))</f>
        <v/>
      </c>
      <c r="O62" s="27">
        <f t="shared" si="1"/>
        <v>0</v>
      </c>
      <c r="Q62" s="28">
        <f>IF(AND(_Engine!$P$3=1,AU61&gt;0),ROUND(AU61*_Engine!$N$3/12,2),0)</f>
        <v>0</v>
      </c>
      <c r="R62" s="28">
        <f>IF(AND(_Engine!$P$4=1,AV61&gt;0),ROUND(AV61*_Engine!$N$4/12,2),0)</f>
        <v>0</v>
      </c>
      <c r="S62" s="28">
        <f>IF(AND(_Engine!$P$5=1,AW61&gt;0),ROUND(AW61*_Engine!$N$5/12,2),0)</f>
        <v>0</v>
      </c>
      <c r="T62" s="28">
        <f>IF(AND(_Engine!$P$6=1,AX61&gt;0),ROUND(AX61*_Engine!$N$6/12,2),0)</f>
        <v>0</v>
      </c>
      <c r="U62" s="28">
        <f>IF(AND(_Engine!$P$7=1,AY61&gt;0),ROUND(AY61*_Engine!$N$7/12,2),0)</f>
        <v>0</v>
      </c>
      <c r="V62" s="28">
        <f>IF(AND(_Engine!$P$8=1,AZ61&gt;0),ROUND(AZ61*_Engine!$N$8/12,2),0)</f>
        <v>0</v>
      </c>
      <c r="W62" s="28">
        <f>IF(AND(_Engine!$P$9=1,BA61&gt;0),ROUND(BA61*_Engine!$N$9/12,2),0)</f>
        <v>0</v>
      </c>
      <c r="X62" s="28">
        <f>IF(AND(_Engine!$P$10=1,BB61&gt;0),ROUND(BB61*_Engine!$N$10/12,2),0)</f>
        <v>0</v>
      </c>
      <c r="Y62" s="28">
        <f>IF(AND(_Engine!$P$11=1,BC61&gt;0),ROUND(BC61*_Engine!$N$11/12,2),0)</f>
        <v>0</v>
      </c>
      <c r="Z62" s="28">
        <f>IF(AND(_Engine!$P$12=1,BD61&gt;0),ROUND(BD61*_Engine!$N$12/12,2),0)</f>
        <v>0</v>
      </c>
      <c r="AA62" s="28">
        <f>IF(AND(_Engine!$P$3=1,AU61&gt;0),ROUND(MIN(_Engine!$O$3,AU61+Q62),2),0)</f>
        <v>0</v>
      </c>
      <c r="AB62" s="28">
        <f>IF(AND(_Engine!$P$4=1,AV61&gt;0),ROUND(MIN(_Engine!$O$4,AV61+R62),2),0)</f>
        <v>0</v>
      </c>
      <c r="AC62" s="28">
        <f>IF(AND(_Engine!$P$5=1,AW61&gt;0),ROUND(MIN(_Engine!$O$5,AW61+S62),2),0)</f>
        <v>0</v>
      </c>
      <c r="AD62" s="28">
        <f>IF(AND(_Engine!$P$6=1,AX61&gt;0),ROUND(MIN(_Engine!$O$6,AX61+T62),2),0)</f>
        <v>0</v>
      </c>
      <c r="AE62" s="28">
        <f>IF(AND(_Engine!$P$7=1,AY61&gt;0),ROUND(MIN(_Engine!$O$7,AY61+U62),2),0)</f>
        <v>0</v>
      </c>
      <c r="AF62" s="28">
        <f>IF(AND(_Engine!$P$8=1,AZ61&gt;0),ROUND(MIN(_Engine!$O$8,AZ61+V62),2),0)</f>
        <v>0</v>
      </c>
      <c r="AG62" s="28">
        <f>IF(AND(_Engine!$P$9=1,BA61&gt;0),ROUND(MIN(_Engine!$O$9,BA61+W62),2),0)</f>
        <v>0</v>
      </c>
      <c r="AH62" s="28">
        <f>IF(AND(_Engine!$P$10=1,BB61&gt;0),ROUND(MIN(_Engine!$O$10,BB61+X62),2),0)</f>
        <v>0</v>
      </c>
      <c r="AI62" s="28">
        <f>IF(AND(_Engine!$P$11=1,BC61&gt;0),ROUND(MIN(_Engine!$O$11,BC61+Y62),2),0)</f>
        <v>0</v>
      </c>
      <c r="AJ62" s="28">
        <f>IF(AND(_Engine!$P$12=1,BD61&gt;0),ROUND(MIN(_Engine!$O$12,BD61+Z62),2),0)</f>
        <v>0</v>
      </c>
      <c r="AK62" s="28">
        <f>IF(AND(_Engine!$P$3=1,AU61&gt;0),ROUND(MAX(0,MIN(AU61+Q62-AA62,BE62-0)),2),0)</f>
        <v>0</v>
      </c>
      <c r="AL62" s="28">
        <f>IF(AND(_Engine!$P$4=1,AV61&gt;0),ROUND(MAX(0,MIN(AV61+R62-AB62,BE62-SUM(AK62:AK62))),2),0)</f>
        <v>0</v>
      </c>
      <c r="AM62" s="28">
        <f>IF(AND(_Engine!$P$5=1,AW61&gt;0),ROUND(MAX(0,MIN(AW61+S62-AC62,BE62-SUM(AK62:AL62))),2),0)</f>
        <v>0</v>
      </c>
      <c r="AN62" s="28">
        <f>IF(AND(_Engine!$P$6=1,AX61&gt;0),ROUND(MAX(0,MIN(AX61+T62-AD62,BE62-SUM(AK62:AM62))),2),0)</f>
        <v>0</v>
      </c>
      <c r="AO62" s="28">
        <f>IF(AND(_Engine!$P$7=1,AY61&gt;0),ROUND(MAX(0,MIN(AY61+U62-AE62,BE62-SUM(AK62:AN62))),2),0)</f>
        <v>0</v>
      </c>
      <c r="AP62" s="28">
        <f>IF(AND(_Engine!$P$8=1,AZ61&gt;0),ROUND(MAX(0,MIN(AZ61+V62-AF62,BE62-SUM(AK62:AO62))),2),0)</f>
        <v>0</v>
      </c>
      <c r="AQ62" s="28">
        <f>IF(AND(_Engine!$P$9=1,BA61&gt;0),ROUND(MAX(0,MIN(BA61+W62-AG62,BE62-SUM(AK62:AP62))),2),0)</f>
        <v>0</v>
      </c>
      <c r="AR62" s="28">
        <f>IF(AND(_Engine!$P$10=1,BB61&gt;0),ROUND(MAX(0,MIN(BB61+X62-AH62,BE62-SUM(AK62:AQ62))),2),0)</f>
        <v>0</v>
      </c>
      <c r="AS62" s="28">
        <f>IF(AND(_Engine!$P$11=1,BC61&gt;0),ROUND(MAX(0,MIN(BC61+Y62-AI62,BE62-SUM(AK62:AR62))),2),0)</f>
        <v>0</v>
      </c>
      <c r="AT62" s="28">
        <f>IF(AND(_Engine!$P$12=1,BD61&gt;0),ROUND(MAX(0,MIN(BD61+Z62-AJ62,BE62-SUM(AK62:AS62))),2),0)</f>
        <v>0</v>
      </c>
      <c r="AU62" s="28">
        <f>IF(_Engine!$P$3=1,MAX(0,ROUND(AU61+Q62-AA62-AK62,2)),0)</f>
        <v>0</v>
      </c>
      <c r="AV62" s="28">
        <f>IF(_Engine!$P$4=1,MAX(0,ROUND(AV61+R62-AB62-AL62,2)),0)</f>
        <v>0</v>
      </c>
      <c r="AW62" s="28">
        <f>IF(_Engine!$P$5=1,MAX(0,ROUND(AW61+S62-AC62-AM62,2)),0)</f>
        <v>0</v>
      </c>
      <c r="AX62" s="28">
        <f>IF(_Engine!$P$6=1,MAX(0,ROUND(AX61+T62-AD62-AN62,2)),0)</f>
        <v>0</v>
      </c>
      <c r="AY62" s="28">
        <f>IF(_Engine!$P$7=1,MAX(0,ROUND(AY61+U62-AE62-AO62,2)),0)</f>
        <v>0</v>
      </c>
      <c r="AZ62" s="28">
        <f>IF(_Engine!$P$8=1,MAX(0,ROUND(AZ61+V62-AF62-AP62,2)),0)</f>
        <v>0</v>
      </c>
      <c r="BA62" s="28">
        <f>IF(_Engine!$P$9=1,MAX(0,ROUND(BA61+W62-AG62-AQ62,2)),0)</f>
        <v>0</v>
      </c>
      <c r="BB62" s="28">
        <f>IF(_Engine!$P$10=1,MAX(0,ROUND(BB61+X62-AH62-AR62,2)),0)</f>
        <v>0</v>
      </c>
      <c r="BC62" s="28">
        <f>IF(_Engine!$P$11=1,MAX(0,ROUND(BC61+Y62-AI62-AS62,2)),0)</f>
        <v>0</v>
      </c>
      <c r="BD62" s="28">
        <f>IF(_Engine!$P$12=1,MAX(0,ROUND(BD61+Z62-AJ62-AT62,2)),0)</f>
        <v>0</v>
      </c>
      <c r="BE62" s="28">
        <f>ROUND(IFERROR('Debt Planner'!$C$8,0)+IFERROR(C62,0)+MAX(0,_Engine!$E$14-SUM(AA62:AJ62)),2)</f>
        <v>0</v>
      </c>
    </row>
    <row r="63" spans="1:57" x14ac:dyDescent="0.3">
      <c r="A63" s="24">
        <v>55</v>
      </c>
      <c r="B63" s="25">
        <f t="shared" ca="1" si="2"/>
        <v>47838</v>
      </c>
      <c r="C63" s="26">
        <v>0</v>
      </c>
      <c r="D63" s="27">
        <f t="shared" si="0"/>
        <v>0</v>
      </c>
      <c r="E63" s="18" t="str">
        <f>IF(_Engine!$P$3=0,"",IF((AA63+AK63)&gt;0,AA63+AK63,""))</f>
        <v/>
      </c>
      <c r="F63" s="18" t="str">
        <f>IF(_Engine!$P$4=0,"",IF((AB63+AL63)&gt;0,AB63+AL63,""))</f>
        <v/>
      </c>
      <c r="G63" s="18" t="str">
        <f>IF(_Engine!$P$5=0,"",IF((AC63+AM63)&gt;0,AC63+AM63,""))</f>
        <v/>
      </c>
      <c r="H63" s="18" t="str">
        <f>IF(_Engine!$P$6=0,"",IF((AD63+AN63)&gt;0,AD63+AN63,""))</f>
        <v/>
      </c>
      <c r="I63" s="18" t="str">
        <f>IF(_Engine!$P$7=0,"",IF((AE63+AO63)&gt;0,AE63+AO63,""))</f>
        <v/>
      </c>
      <c r="J63" s="18" t="str">
        <f>IF(_Engine!$P$8=0,"",IF((AF63+AP63)&gt;0,AF63+AP63,""))</f>
        <v/>
      </c>
      <c r="K63" s="18" t="str">
        <f>IF(_Engine!$P$9=0,"",IF((AG63+AQ63)&gt;0,AG63+AQ63,""))</f>
        <v/>
      </c>
      <c r="L63" s="18" t="str">
        <f>IF(_Engine!$P$10=0,"",IF((AH63+AR63)&gt;0,AH63+AR63,""))</f>
        <v/>
      </c>
      <c r="M63" s="18" t="str">
        <f>IF(_Engine!$P$11=0,"",IF((AI63+AS63)&gt;0,AI63+AS63,""))</f>
        <v/>
      </c>
      <c r="N63" s="18" t="str">
        <f>IF(_Engine!$P$12=0,"",IF((AJ63+AT63)&gt;0,AJ63+AT63,""))</f>
        <v/>
      </c>
      <c r="O63" s="27">
        <f t="shared" si="1"/>
        <v>0</v>
      </c>
      <c r="Q63" s="28">
        <f>IF(AND(_Engine!$P$3=1,AU62&gt;0),ROUND(AU62*_Engine!$N$3/12,2),0)</f>
        <v>0</v>
      </c>
      <c r="R63" s="28">
        <f>IF(AND(_Engine!$P$4=1,AV62&gt;0),ROUND(AV62*_Engine!$N$4/12,2),0)</f>
        <v>0</v>
      </c>
      <c r="S63" s="28">
        <f>IF(AND(_Engine!$P$5=1,AW62&gt;0),ROUND(AW62*_Engine!$N$5/12,2),0)</f>
        <v>0</v>
      </c>
      <c r="T63" s="28">
        <f>IF(AND(_Engine!$P$6=1,AX62&gt;0),ROUND(AX62*_Engine!$N$6/12,2),0)</f>
        <v>0</v>
      </c>
      <c r="U63" s="28">
        <f>IF(AND(_Engine!$P$7=1,AY62&gt;0),ROUND(AY62*_Engine!$N$7/12,2),0)</f>
        <v>0</v>
      </c>
      <c r="V63" s="28">
        <f>IF(AND(_Engine!$P$8=1,AZ62&gt;0),ROUND(AZ62*_Engine!$N$8/12,2),0)</f>
        <v>0</v>
      </c>
      <c r="W63" s="28">
        <f>IF(AND(_Engine!$P$9=1,BA62&gt;0),ROUND(BA62*_Engine!$N$9/12,2),0)</f>
        <v>0</v>
      </c>
      <c r="X63" s="28">
        <f>IF(AND(_Engine!$P$10=1,BB62&gt;0),ROUND(BB62*_Engine!$N$10/12,2),0)</f>
        <v>0</v>
      </c>
      <c r="Y63" s="28">
        <f>IF(AND(_Engine!$P$11=1,BC62&gt;0),ROUND(BC62*_Engine!$N$11/12,2),0)</f>
        <v>0</v>
      </c>
      <c r="Z63" s="28">
        <f>IF(AND(_Engine!$P$12=1,BD62&gt;0),ROUND(BD62*_Engine!$N$12/12,2),0)</f>
        <v>0</v>
      </c>
      <c r="AA63" s="28">
        <f>IF(AND(_Engine!$P$3=1,AU62&gt;0),ROUND(MIN(_Engine!$O$3,AU62+Q63),2),0)</f>
        <v>0</v>
      </c>
      <c r="AB63" s="28">
        <f>IF(AND(_Engine!$P$4=1,AV62&gt;0),ROUND(MIN(_Engine!$O$4,AV62+R63),2),0)</f>
        <v>0</v>
      </c>
      <c r="AC63" s="28">
        <f>IF(AND(_Engine!$P$5=1,AW62&gt;0),ROUND(MIN(_Engine!$O$5,AW62+S63),2),0)</f>
        <v>0</v>
      </c>
      <c r="AD63" s="28">
        <f>IF(AND(_Engine!$P$6=1,AX62&gt;0),ROUND(MIN(_Engine!$O$6,AX62+T63),2),0)</f>
        <v>0</v>
      </c>
      <c r="AE63" s="28">
        <f>IF(AND(_Engine!$P$7=1,AY62&gt;0),ROUND(MIN(_Engine!$O$7,AY62+U63),2),0)</f>
        <v>0</v>
      </c>
      <c r="AF63" s="28">
        <f>IF(AND(_Engine!$P$8=1,AZ62&gt;0),ROUND(MIN(_Engine!$O$8,AZ62+V63),2),0)</f>
        <v>0</v>
      </c>
      <c r="AG63" s="28">
        <f>IF(AND(_Engine!$P$9=1,BA62&gt;0),ROUND(MIN(_Engine!$O$9,BA62+W63),2),0)</f>
        <v>0</v>
      </c>
      <c r="AH63" s="28">
        <f>IF(AND(_Engine!$P$10=1,BB62&gt;0),ROUND(MIN(_Engine!$O$10,BB62+X63),2),0)</f>
        <v>0</v>
      </c>
      <c r="AI63" s="28">
        <f>IF(AND(_Engine!$P$11=1,BC62&gt;0),ROUND(MIN(_Engine!$O$11,BC62+Y63),2),0)</f>
        <v>0</v>
      </c>
      <c r="AJ63" s="28">
        <f>IF(AND(_Engine!$P$12=1,BD62&gt;0),ROUND(MIN(_Engine!$O$12,BD62+Z63),2),0)</f>
        <v>0</v>
      </c>
      <c r="AK63" s="28">
        <f>IF(AND(_Engine!$P$3=1,AU62&gt;0),ROUND(MAX(0,MIN(AU62+Q63-AA63,BE63-0)),2),0)</f>
        <v>0</v>
      </c>
      <c r="AL63" s="28">
        <f>IF(AND(_Engine!$P$4=1,AV62&gt;0),ROUND(MAX(0,MIN(AV62+R63-AB63,BE63-SUM(AK63:AK63))),2),0)</f>
        <v>0</v>
      </c>
      <c r="AM63" s="28">
        <f>IF(AND(_Engine!$P$5=1,AW62&gt;0),ROUND(MAX(0,MIN(AW62+S63-AC63,BE63-SUM(AK63:AL63))),2),0)</f>
        <v>0</v>
      </c>
      <c r="AN63" s="28">
        <f>IF(AND(_Engine!$P$6=1,AX62&gt;0),ROUND(MAX(0,MIN(AX62+T63-AD63,BE63-SUM(AK63:AM63))),2),0)</f>
        <v>0</v>
      </c>
      <c r="AO63" s="28">
        <f>IF(AND(_Engine!$P$7=1,AY62&gt;0),ROUND(MAX(0,MIN(AY62+U63-AE63,BE63-SUM(AK63:AN63))),2),0)</f>
        <v>0</v>
      </c>
      <c r="AP63" s="28">
        <f>IF(AND(_Engine!$P$8=1,AZ62&gt;0),ROUND(MAX(0,MIN(AZ62+V63-AF63,BE63-SUM(AK63:AO63))),2),0)</f>
        <v>0</v>
      </c>
      <c r="AQ63" s="28">
        <f>IF(AND(_Engine!$P$9=1,BA62&gt;0),ROUND(MAX(0,MIN(BA62+W63-AG63,BE63-SUM(AK63:AP63))),2),0)</f>
        <v>0</v>
      </c>
      <c r="AR63" s="28">
        <f>IF(AND(_Engine!$P$10=1,BB62&gt;0),ROUND(MAX(0,MIN(BB62+X63-AH63,BE63-SUM(AK63:AQ63))),2),0)</f>
        <v>0</v>
      </c>
      <c r="AS63" s="28">
        <f>IF(AND(_Engine!$P$11=1,BC62&gt;0),ROUND(MAX(0,MIN(BC62+Y63-AI63,BE63-SUM(AK63:AR63))),2),0)</f>
        <v>0</v>
      </c>
      <c r="AT63" s="28">
        <f>IF(AND(_Engine!$P$12=1,BD62&gt;0),ROUND(MAX(0,MIN(BD62+Z63-AJ63,BE63-SUM(AK63:AS63))),2),0)</f>
        <v>0</v>
      </c>
      <c r="AU63" s="28">
        <f>IF(_Engine!$P$3=1,MAX(0,ROUND(AU62+Q63-AA63-AK63,2)),0)</f>
        <v>0</v>
      </c>
      <c r="AV63" s="28">
        <f>IF(_Engine!$P$4=1,MAX(0,ROUND(AV62+R63-AB63-AL63,2)),0)</f>
        <v>0</v>
      </c>
      <c r="AW63" s="28">
        <f>IF(_Engine!$P$5=1,MAX(0,ROUND(AW62+S63-AC63-AM63,2)),0)</f>
        <v>0</v>
      </c>
      <c r="AX63" s="28">
        <f>IF(_Engine!$P$6=1,MAX(0,ROUND(AX62+T63-AD63-AN63,2)),0)</f>
        <v>0</v>
      </c>
      <c r="AY63" s="28">
        <f>IF(_Engine!$P$7=1,MAX(0,ROUND(AY62+U63-AE63-AO63,2)),0)</f>
        <v>0</v>
      </c>
      <c r="AZ63" s="28">
        <f>IF(_Engine!$P$8=1,MAX(0,ROUND(AZ62+V63-AF63-AP63,2)),0)</f>
        <v>0</v>
      </c>
      <c r="BA63" s="28">
        <f>IF(_Engine!$P$9=1,MAX(0,ROUND(BA62+W63-AG63-AQ63,2)),0)</f>
        <v>0</v>
      </c>
      <c r="BB63" s="28">
        <f>IF(_Engine!$P$10=1,MAX(0,ROUND(BB62+X63-AH63-AR63,2)),0)</f>
        <v>0</v>
      </c>
      <c r="BC63" s="28">
        <f>IF(_Engine!$P$11=1,MAX(0,ROUND(BC62+Y63-AI63-AS63,2)),0)</f>
        <v>0</v>
      </c>
      <c r="BD63" s="28">
        <f>IF(_Engine!$P$12=1,MAX(0,ROUND(BD62+Z63-AJ63-AT63,2)),0)</f>
        <v>0</v>
      </c>
      <c r="BE63" s="28">
        <f>ROUND(IFERROR('Debt Planner'!$C$8,0)+IFERROR(C63,0)+MAX(0,_Engine!$E$14-SUM(AA63:AJ63)),2)</f>
        <v>0</v>
      </c>
    </row>
    <row r="64" spans="1:57" x14ac:dyDescent="0.3">
      <c r="A64" s="24">
        <v>56</v>
      </c>
      <c r="B64" s="25">
        <f t="shared" ca="1" si="2"/>
        <v>47869</v>
      </c>
      <c r="C64" s="26">
        <v>0</v>
      </c>
      <c r="D64" s="27">
        <f t="shared" si="0"/>
        <v>0</v>
      </c>
      <c r="E64" s="18" t="str">
        <f>IF(_Engine!$P$3=0,"",IF((AA64+AK64)&gt;0,AA64+AK64,""))</f>
        <v/>
      </c>
      <c r="F64" s="18" t="str">
        <f>IF(_Engine!$P$4=0,"",IF((AB64+AL64)&gt;0,AB64+AL64,""))</f>
        <v/>
      </c>
      <c r="G64" s="18" t="str">
        <f>IF(_Engine!$P$5=0,"",IF((AC64+AM64)&gt;0,AC64+AM64,""))</f>
        <v/>
      </c>
      <c r="H64" s="18" t="str">
        <f>IF(_Engine!$P$6=0,"",IF((AD64+AN64)&gt;0,AD64+AN64,""))</f>
        <v/>
      </c>
      <c r="I64" s="18" t="str">
        <f>IF(_Engine!$P$7=0,"",IF((AE64+AO64)&gt;0,AE64+AO64,""))</f>
        <v/>
      </c>
      <c r="J64" s="18" t="str">
        <f>IF(_Engine!$P$8=0,"",IF((AF64+AP64)&gt;0,AF64+AP64,""))</f>
        <v/>
      </c>
      <c r="K64" s="18" t="str">
        <f>IF(_Engine!$P$9=0,"",IF((AG64+AQ64)&gt;0,AG64+AQ64,""))</f>
        <v/>
      </c>
      <c r="L64" s="18" t="str">
        <f>IF(_Engine!$P$10=0,"",IF((AH64+AR64)&gt;0,AH64+AR64,""))</f>
        <v/>
      </c>
      <c r="M64" s="18" t="str">
        <f>IF(_Engine!$P$11=0,"",IF((AI64+AS64)&gt;0,AI64+AS64,""))</f>
        <v/>
      </c>
      <c r="N64" s="18" t="str">
        <f>IF(_Engine!$P$12=0,"",IF((AJ64+AT64)&gt;0,AJ64+AT64,""))</f>
        <v/>
      </c>
      <c r="O64" s="27">
        <f t="shared" si="1"/>
        <v>0</v>
      </c>
      <c r="Q64" s="28">
        <f>IF(AND(_Engine!$P$3=1,AU63&gt;0),ROUND(AU63*_Engine!$N$3/12,2),0)</f>
        <v>0</v>
      </c>
      <c r="R64" s="28">
        <f>IF(AND(_Engine!$P$4=1,AV63&gt;0),ROUND(AV63*_Engine!$N$4/12,2),0)</f>
        <v>0</v>
      </c>
      <c r="S64" s="28">
        <f>IF(AND(_Engine!$P$5=1,AW63&gt;0),ROUND(AW63*_Engine!$N$5/12,2),0)</f>
        <v>0</v>
      </c>
      <c r="T64" s="28">
        <f>IF(AND(_Engine!$P$6=1,AX63&gt;0),ROUND(AX63*_Engine!$N$6/12,2),0)</f>
        <v>0</v>
      </c>
      <c r="U64" s="28">
        <f>IF(AND(_Engine!$P$7=1,AY63&gt;0),ROUND(AY63*_Engine!$N$7/12,2),0)</f>
        <v>0</v>
      </c>
      <c r="V64" s="28">
        <f>IF(AND(_Engine!$P$8=1,AZ63&gt;0),ROUND(AZ63*_Engine!$N$8/12,2),0)</f>
        <v>0</v>
      </c>
      <c r="W64" s="28">
        <f>IF(AND(_Engine!$P$9=1,BA63&gt;0),ROUND(BA63*_Engine!$N$9/12,2),0)</f>
        <v>0</v>
      </c>
      <c r="X64" s="28">
        <f>IF(AND(_Engine!$P$10=1,BB63&gt;0),ROUND(BB63*_Engine!$N$10/12,2),0)</f>
        <v>0</v>
      </c>
      <c r="Y64" s="28">
        <f>IF(AND(_Engine!$P$11=1,BC63&gt;0),ROUND(BC63*_Engine!$N$11/12,2),0)</f>
        <v>0</v>
      </c>
      <c r="Z64" s="28">
        <f>IF(AND(_Engine!$P$12=1,BD63&gt;0),ROUND(BD63*_Engine!$N$12/12,2),0)</f>
        <v>0</v>
      </c>
      <c r="AA64" s="28">
        <f>IF(AND(_Engine!$P$3=1,AU63&gt;0),ROUND(MIN(_Engine!$O$3,AU63+Q64),2),0)</f>
        <v>0</v>
      </c>
      <c r="AB64" s="28">
        <f>IF(AND(_Engine!$P$4=1,AV63&gt;0),ROUND(MIN(_Engine!$O$4,AV63+R64),2),0)</f>
        <v>0</v>
      </c>
      <c r="AC64" s="28">
        <f>IF(AND(_Engine!$P$5=1,AW63&gt;0),ROUND(MIN(_Engine!$O$5,AW63+S64),2),0)</f>
        <v>0</v>
      </c>
      <c r="AD64" s="28">
        <f>IF(AND(_Engine!$P$6=1,AX63&gt;0),ROUND(MIN(_Engine!$O$6,AX63+T64),2),0)</f>
        <v>0</v>
      </c>
      <c r="AE64" s="28">
        <f>IF(AND(_Engine!$P$7=1,AY63&gt;0),ROUND(MIN(_Engine!$O$7,AY63+U64),2),0)</f>
        <v>0</v>
      </c>
      <c r="AF64" s="28">
        <f>IF(AND(_Engine!$P$8=1,AZ63&gt;0),ROUND(MIN(_Engine!$O$8,AZ63+V64),2),0)</f>
        <v>0</v>
      </c>
      <c r="AG64" s="28">
        <f>IF(AND(_Engine!$P$9=1,BA63&gt;0),ROUND(MIN(_Engine!$O$9,BA63+W64),2),0)</f>
        <v>0</v>
      </c>
      <c r="AH64" s="28">
        <f>IF(AND(_Engine!$P$10=1,BB63&gt;0),ROUND(MIN(_Engine!$O$10,BB63+X64),2),0)</f>
        <v>0</v>
      </c>
      <c r="AI64" s="28">
        <f>IF(AND(_Engine!$P$11=1,BC63&gt;0),ROUND(MIN(_Engine!$O$11,BC63+Y64),2),0)</f>
        <v>0</v>
      </c>
      <c r="AJ64" s="28">
        <f>IF(AND(_Engine!$P$12=1,BD63&gt;0),ROUND(MIN(_Engine!$O$12,BD63+Z64),2),0)</f>
        <v>0</v>
      </c>
      <c r="AK64" s="28">
        <f>IF(AND(_Engine!$P$3=1,AU63&gt;0),ROUND(MAX(0,MIN(AU63+Q64-AA64,BE64-0)),2),0)</f>
        <v>0</v>
      </c>
      <c r="AL64" s="28">
        <f>IF(AND(_Engine!$P$4=1,AV63&gt;0),ROUND(MAX(0,MIN(AV63+R64-AB64,BE64-SUM(AK64:AK64))),2),0)</f>
        <v>0</v>
      </c>
      <c r="AM64" s="28">
        <f>IF(AND(_Engine!$P$5=1,AW63&gt;0),ROUND(MAX(0,MIN(AW63+S64-AC64,BE64-SUM(AK64:AL64))),2),0)</f>
        <v>0</v>
      </c>
      <c r="AN64" s="28">
        <f>IF(AND(_Engine!$P$6=1,AX63&gt;0),ROUND(MAX(0,MIN(AX63+T64-AD64,BE64-SUM(AK64:AM64))),2),0)</f>
        <v>0</v>
      </c>
      <c r="AO64" s="28">
        <f>IF(AND(_Engine!$P$7=1,AY63&gt;0),ROUND(MAX(0,MIN(AY63+U64-AE64,BE64-SUM(AK64:AN64))),2),0)</f>
        <v>0</v>
      </c>
      <c r="AP64" s="28">
        <f>IF(AND(_Engine!$P$8=1,AZ63&gt;0),ROUND(MAX(0,MIN(AZ63+V64-AF64,BE64-SUM(AK64:AO64))),2),0)</f>
        <v>0</v>
      </c>
      <c r="AQ64" s="28">
        <f>IF(AND(_Engine!$P$9=1,BA63&gt;0),ROUND(MAX(0,MIN(BA63+W64-AG64,BE64-SUM(AK64:AP64))),2),0)</f>
        <v>0</v>
      </c>
      <c r="AR64" s="28">
        <f>IF(AND(_Engine!$P$10=1,BB63&gt;0),ROUND(MAX(0,MIN(BB63+X64-AH64,BE64-SUM(AK64:AQ64))),2),0)</f>
        <v>0</v>
      </c>
      <c r="AS64" s="28">
        <f>IF(AND(_Engine!$P$11=1,BC63&gt;0),ROUND(MAX(0,MIN(BC63+Y64-AI64,BE64-SUM(AK64:AR64))),2),0)</f>
        <v>0</v>
      </c>
      <c r="AT64" s="28">
        <f>IF(AND(_Engine!$P$12=1,BD63&gt;0),ROUND(MAX(0,MIN(BD63+Z64-AJ64,BE64-SUM(AK64:AS64))),2),0)</f>
        <v>0</v>
      </c>
      <c r="AU64" s="28">
        <f>IF(_Engine!$P$3=1,MAX(0,ROUND(AU63+Q64-AA64-AK64,2)),0)</f>
        <v>0</v>
      </c>
      <c r="AV64" s="28">
        <f>IF(_Engine!$P$4=1,MAX(0,ROUND(AV63+R64-AB64-AL64,2)),0)</f>
        <v>0</v>
      </c>
      <c r="AW64" s="28">
        <f>IF(_Engine!$P$5=1,MAX(0,ROUND(AW63+S64-AC64-AM64,2)),0)</f>
        <v>0</v>
      </c>
      <c r="AX64" s="28">
        <f>IF(_Engine!$P$6=1,MAX(0,ROUND(AX63+T64-AD64-AN64,2)),0)</f>
        <v>0</v>
      </c>
      <c r="AY64" s="28">
        <f>IF(_Engine!$P$7=1,MAX(0,ROUND(AY63+U64-AE64-AO64,2)),0)</f>
        <v>0</v>
      </c>
      <c r="AZ64" s="28">
        <f>IF(_Engine!$P$8=1,MAX(0,ROUND(AZ63+V64-AF64-AP64,2)),0)</f>
        <v>0</v>
      </c>
      <c r="BA64" s="28">
        <f>IF(_Engine!$P$9=1,MAX(0,ROUND(BA63+W64-AG64-AQ64,2)),0)</f>
        <v>0</v>
      </c>
      <c r="BB64" s="28">
        <f>IF(_Engine!$P$10=1,MAX(0,ROUND(BB63+X64-AH64-AR64,2)),0)</f>
        <v>0</v>
      </c>
      <c r="BC64" s="28">
        <f>IF(_Engine!$P$11=1,MAX(0,ROUND(BC63+Y64-AI64-AS64,2)),0)</f>
        <v>0</v>
      </c>
      <c r="BD64" s="28">
        <f>IF(_Engine!$P$12=1,MAX(0,ROUND(BD63+Z64-AJ64-AT64,2)),0)</f>
        <v>0</v>
      </c>
      <c r="BE64" s="28">
        <f>ROUND(IFERROR('Debt Planner'!$C$8,0)+IFERROR(C64,0)+MAX(0,_Engine!$E$14-SUM(AA64:AJ64)),2)</f>
        <v>0</v>
      </c>
    </row>
    <row r="65" spans="1:57" x14ac:dyDescent="0.3">
      <c r="A65" s="24">
        <v>57</v>
      </c>
      <c r="B65" s="25">
        <f t="shared" ca="1" si="2"/>
        <v>47900</v>
      </c>
      <c r="C65" s="26">
        <v>0</v>
      </c>
      <c r="D65" s="27">
        <f t="shared" si="0"/>
        <v>0</v>
      </c>
      <c r="E65" s="18" t="str">
        <f>IF(_Engine!$P$3=0,"",IF((AA65+AK65)&gt;0,AA65+AK65,""))</f>
        <v/>
      </c>
      <c r="F65" s="18" t="str">
        <f>IF(_Engine!$P$4=0,"",IF((AB65+AL65)&gt;0,AB65+AL65,""))</f>
        <v/>
      </c>
      <c r="G65" s="18" t="str">
        <f>IF(_Engine!$P$5=0,"",IF((AC65+AM65)&gt;0,AC65+AM65,""))</f>
        <v/>
      </c>
      <c r="H65" s="18" t="str">
        <f>IF(_Engine!$P$6=0,"",IF((AD65+AN65)&gt;0,AD65+AN65,""))</f>
        <v/>
      </c>
      <c r="I65" s="18" t="str">
        <f>IF(_Engine!$P$7=0,"",IF((AE65+AO65)&gt;0,AE65+AO65,""))</f>
        <v/>
      </c>
      <c r="J65" s="18" t="str">
        <f>IF(_Engine!$P$8=0,"",IF((AF65+AP65)&gt;0,AF65+AP65,""))</f>
        <v/>
      </c>
      <c r="K65" s="18" t="str">
        <f>IF(_Engine!$P$9=0,"",IF((AG65+AQ65)&gt;0,AG65+AQ65,""))</f>
        <v/>
      </c>
      <c r="L65" s="18" t="str">
        <f>IF(_Engine!$P$10=0,"",IF((AH65+AR65)&gt;0,AH65+AR65,""))</f>
        <v/>
      </c>
      <c r="M65" s="18" t="str">
        <f>IF(_Engine!$P$11=0,"",IF((AI65+AS65)&gt;0,AI65+AS65,""))</f>
        <v/>
      </c>
      <c r="N65" s="18" t="str">
        <f>IF(_Engine!$P$12=0,"",IF((AJ65+AT65)&gt;0,AJ65+AT65,""))</f>
        <v/>
      </c>
      <c r="O65" s="27">
        <f t="shared" si="1"/>
        <v>0</v>
      </c>
      <c r="Q65" s="28">
        <f>IF(AND(_Engine!$P$3=1,AU64&gt;0),ROUND(AU64*_Engine!$N$3/12,2),0)</f>
        <v>0</v>
      </c>
      <c r="R65" s="28">
        <f>IF(AND(_Engine!$P$4=1,AV64&gt;0),ROUND(AV64*_Engine!$N$4/12,2),0)</f>
        <v>0</v>
      </c>
      <c r="S65" s="28">
        <f>IF(AND(_Engine!$P$5=1,AW64&gt;0),ROUND(AW64*_Engine!$N$5/12,2),0)</f>
        <v>0</v>
      </c>
      <c r="T65" s="28">
        <f>IF(AND(_Engine!$P$6=1,AX64&gt;0),ROUND(AX64*_Engine!$N$6/12,2),0)</f>
        <v>0</v>
      </c>
      <c r="U65" s="28">
        <f>IF(AND(_Engine!$P$7=1,AY64&gt;0),ROUND(AY64*_Engine!$N$7/12,2),0)</f>
        <v>0</v>
      </c>
      <c r="V65" s="28">
        <f>IF(AND(_Engine!$P$8=1,AZ64&gt;0),ROUND(AZ64*_Engine!$N$8/12,2),0)</f>
        <v>0</v>
      </c>
      <c r="W65" s="28">
        <f>IF(AND(_Engine!$P$9=1,BA64&gt;0),ROUND(BA64*_Engine!$N$9/12,2),0)</f>
        <v>0</v>
      </c>
      <c r="X65" s="28">
        <f>IF(AND(_Engine!$P$10=1,BB64&gt;0),ROUND(BB64*_Engine!$N$10/12,2),0)</f>
        <v>0</v>
      </c>
      <c r="Y65" s="28">
        <f>IF(AND(_Engine!$P$11=1,BC64&gt;0),ROUND(BC64*_Engine!$N$11/12,2),0)</f>
        <v>0</v>
      </c>
      <c r="Z65" s="28">
        <f>IF(AND(_Engine!$P$12=1,BD64&gt;0),ROUND(BD64*_Engine!$N$12/12,2),0)</f>
        <v>0</v>
      </c>
      <c r="AA65" s="28">
        <f>IF(AND(_Engine!$P$3=1,AU64&gt;0),ROUND(MIN(_Engine!$O$3,AU64+Q65),2),0)</f>
        <v>0</v>
      </c>
      <c r="AB65" s="28">
        <f>IF(AND(_Engine!$P$4=1,AV64&gt;0),ROUND(MIN(_Engine!$O$4,AV64+R65),2),0)</f>
        <v>0</v>
      </c>
      <c r="AC65" s="28">
        <f>IF(AND(_Engine!$P$5=1,AW64&gt;0),ROUND(MIN(_Engine!$O$5,AW64+S65),2),0)</f>
        <v>0</v>
      </c>
      <c r="AD65" s="28">
        <f>IF(AND(_Engine!$P$6=1,AX64&gt;0),ROUND(MIN(_Engine!$O$6,AX64+T65),2),0)</f>
        <v>0</v>
      </c>
      <c r="AE65" s="28">
        <f>IF(AND(_Engine!$P$7=1,AY64&gt;0),ROUND(MIN(_Engine!$O$7,AY64+U65),2),0)</f>
        <v>0</v>
      </c>
      <c r="AF65" s="28">
        <f>IF(AND(_Engine!$P$8=1,AZ64&gt;0),ROUND(MIN(_Engine!$O$8,AZ64+V65),2),0)</f>
        <v>0</v>
      </c>
      <c r="AG65" s="28">
        <f>IF(AND(_Engine!$P$9=1,BA64&gt;0),ROUND(MIN(_Engine!$O$9,BA64+W65),2),0)</f>
        <v>0</v>
      </c>
      <c r="AH65" s="28">
        <f>IF(AND(_Engine!$P$10=1,BB64&gt;0),ROUND(MIN(_Engine!$O$10,BB64+X65),2),0)</f>
        <v>0</v>
      </c>
      <c r="AI65" s="28">
        <f>IF(AND(_Engine!$P$11=1,BC64&gt;0),ROUND(MIN(_Engine!$O$11,BC64+Y65),2),0)</f>
        <v>0</v>
      </c>
      <c r="AJ65" s="28">
        <f>IF(AND(_Engine!$P$12=1,BD64&gt;0),ROUND(MIN(_Engine!$O$12,BD64+Z65),2),0)</f>
        <v>0</v>
      </c>
      <c r="AK65" s="28">
        <f>IF(AND(_Engine!$P$3=1,AU64&gt;0),ROUND(MAX(0,MIN(AU64+Q65-AA65,BE65-0)),2),0)</f>
        <v>0</v>
      </c>
      <c r="AL65" s="28">
        <f>IF(AND(_Engine!$P$4=1,AV64&gt;0),ROUND(MAX(0,MIN(AV64+R65-AB65,BE65-SUM(AK65:AK65))),2),0)</f>
        <v>0</v>
      </c>
      <c r="AM65" s="28">
        <f>IF(AND(_Engine!$P$5=1,AW64&gt;0),ROUND(MAX(0,MIN(AW64+S65-AC65,BE65-SUM(AK65:AL65))),2),0)</f>
        <v>0</v>
      </c>
      <c r="AN65" s="28">
        <f>IF(AND(_Engine!$P$6=1,AX64&gt;0),ROUND(MAX(0,MIN(AX64+T65-AD65,BE65-SUM(AK65:AM65))),2),0)</f>
        <v>0</v>
      </c>
      <c r="AO65" s="28">
        <f>IF(AND(_Engine!$P$7=1,AY64&gt;0),ROUND(MAX(0,MIN(AY64+U65-AE65,BE65-SUM(AK65:AN65))),2),0)</f>
        <v>0</v>
      </c>
      <c r="AP65" s="28">
        <f>IF(AND(_Engine!$P$8=1,AZ64&gt;0),ROUND(MAX(0,MIN(AZ64+V65-AF65,BE65-SUM(AK65:AO65))),2),0)</f>
        <v>0</v>
      </c>
      <c r="AQ65" s="28">
        <f>IF(AND(_Engine!$P$9=1,BA64&gt;0),ROUND(MAX(0,MIN(BA64+W65-AG65,BE65-SUM(AK65:AP65))),2),0)</f>
        <v>0</v>
      </c>
      <c r="AR65" s="28">
        <f>IF(AND(_Engine!$P$10=1,BB64&gt;0),ROUND(MAX(0,MIN(BB64+X65-AH65,BE65-SUM(AK65:AQ65))),2),0)</f>
        <v>0</v>
      </c>
      <c r="AS65" s="28">
        <f>IF(AND(_Engine!$P$11=1,BC64&gt;0),ROUND(MAX(0,MIN(BC64+Y65-AI65,BE65-SUM(AK65:AR65))),2),0)</f>
        <v>0</v>
      </c>
      <c r="AT65" s="28">
        <f>IF(AND(_Engine!$P$12=1,BD64&gt;0),ROUND(MAX(0,MIN(BD64+Z65-AJ65,BE65-SUM(AK65:AS65))),2),0)</f>
        <v>0</v>
      </c>
      <c r="AU65" s="28">
        <f>IF(_Engine!$P$3=1,MAX(0,ROUND(AU64+Q65-AA65-AK65,2)),0)</f>
        <v>0</v>
      </c>
      <c r="AV65" s="28">
        <f>IF(_Engine!$P$4=1,MAX(0,ROUND(AV64+R65-AB65-AL65,2)),0)</f>
        <v>0</v>
      </c>
      <c r="AW65" s="28">
        <f>IF(_Engine!$P$5=1,MAX(0,ROUND(AW64+S65-AC65-AM65,2)),0)</f>
        <v>0</v>
      </c>
      <c r="AX65" s="28">
        <f>IF(_Engine!$P$6=1,MAX(0,ROUND(AX64+T65-AD65-AN65,2)),0)</f>
        <v>0</v>
      </c>
      <c r="AY65" s="28">
        <f>IF(_Engine!$P$7=1,MAX(0,ROUND(AY64+U65-AE65-AO65,2)),0)</f>
        <v>0</v>
      </c>
      <c r="AZ65" s="28">
        <f>IF(_Engine!$P$8=1,MAX(0,ROUND(AZ64+V65-AF65-AP65,2)),0)</f>
        <v>0</v>
      </c>
      <c r="BA65" s="28">
        <f>IF(_Engine!$P$9=1,MAX(0,ROUND(BA64+W65-AG65-AQ65,2)),0)</f>
        <v>0</v>
      </c>
      <c r="BB65" s="28">
        <f>IF(_Engine!$P$10=1,MAX(0,ROUND(BB64+X65-AH65-AR65,2)),0)</f>
        <v>0</v>
      </c>
      <c r="BC65" s="28">
        <f>IF(_Engine!$P$11=1,MAX(0,ROUND(BC64+Y65-AI65-AS65,2)),0)</f>
        <v>0</v>
      </c>
      <c r="BD65" s="28">
        <f>IF(_Engine!$P$12=1,MAX(0,ROUND(BD64+Z65-AJ65-AT65,2)),0)</f>
        <v>0</v>
      </c>
      <c r="BE65" s="28">
        <f>ROUND(IFERROR('Debt Planner'!$C$8,0)+IFERROR(C65,0)+MAX(0,_Engine!$E$14-SUM(AA65:AJ65)),2)</f>
        <v>0</v>
      </c>
    </row>
    <row r="66" spans="1:57" x14ac:dyDescent="0.3">
      <c r="A66" s="24">
        <v>58</v>
      </c>
      <c r="B66" s="25">
        <f t="shared" ca="1" si="2"/>
        <v>47928</v>
      </c>
      <c r="C66" s="26">
        <v>0</v>
      </c>
      <c r="D66" s="27">
        <f t="shared" si="0"/>
        <v>0</v>
      </c>
      <c r="E66" s="18" t="str">
        <f>IF(_Engine!$P$3=0,"",IF((AA66+AK66)&gt;0,AA66+AK66,""))</f>
        <v/>
      </c>
      <c r="F66" s="18" t="str">
        <f>IF(_Engine!$P$4=0,"",IF((AB66+AL66)&gt;0,AB66+AL66,""))</f>
        <v/>
      </c>
      <c r="G66" s="18" t="str">
        <f>IF(_Engine!$P$5=0,"",IF((AC66+AM66)&gt;0,AC66+AM66,""))</f>
        <v/>
      </c>
      <c r="H66" s="18" t="str">
        <f>IF(_Engine!$P$6=0,"",IF((AD66+AN66)&gt;0,AD66+AN66,""))</f>
        <v/>
      </c>
      <c r="I66" s="18" t="str">
        <f>IF(_Engine!$P$7=0,"",IF((AE66+AO66)&gt;0,AE66+AO66,""))</f>
        <v/>
      </c>
      <c r="J66" s="18" t="str">
        <f>IF(_Engine!$P$8=0,"",IF((AF66+AP66)&gt;0,AF66+AP66,""))</f>
        <v/>
      </c>
      <c r="K66" s="18" t="str">
        <f>IF(_Engine!$P$9=0,"",IF((AG66+AQ66)&gt;0,AG66+AQ66,""))</f>
        <v/>
      </c>
      <c r="L66" s="18" t="str">
        <f>IF(_Engine!$P$10=0,"",IF((AH66+AR66)&gt;0,AH66+AR66,""))</f>
        <v/>
      </c>
      <c r="M66" s="18" t="str">
        <f>IF(_Engine!$P$11=0,"",IF((AI66+AS66)&gt;0,AI66+AS66,""))</f>
        <v/>
      </c>
      <c r="N66" s="18" t="str">
        <f>IF(_Engine!$P$12=0,"",IF((AJ66+AT66)&gt;0,AJ66+AT66,""))</f>
        <v/>
      </c>
      <c r="O66" s="27">
        <f t="shared" si="1"/>
        <v>0</v>
      </c>
      <c r="Q66" s="28">
        <f>IF(AND(_Engine!$P$3=1,AU65&gt;0),ROUND(AU65*_Engine!$N$3/12,2),0)</f>
        <v>0</v>
      </c>
      <c r="R66" s="28">
        <f>IF(AND(_Engine!$P$4=1,AV65&gt;0),ROUND(AV65*_Engine!$N$4/12,2),0)</f>
        <v>0</v>
      </c>
      <c r="S66" s="28">
        <f>IF(AND(_Engine!$P$5=1,AW65&gt;0),ROUND(AW65*_Engine!$N$5/12,2),0)</f>
        <v>0</v>
      </c>
      <c r="T66" s="28">
        <f>IF(AND(_Engine!$P$6=1,AX65&gt;0),ROUND(AX65*_Engine!$N$6/12,2),0)</f>
        <v>0</v>
      </c>
      <c r="U66" s="28">
        <f>IF(AND(_Engine!$P$7=1,AY65&gt;0),ROUND(AY65*_Engine!$N$7/12,2),0)</f>
        <v>0</v>
      </c>
      <c r="V66" s="28">
        <f>IF(AND(_Engine!$P$8=1,AZ65&gt;0),ROUND(AZ65*_Engine!$N$8/12,2),0)</f>
        <v>0</v>
      </c>
      <c r="W66" s="28">
        <f>IF(AND(_Engine!$P$9=1,BA65&gt;0),ROUND(BA65*_Engine!$N$9/12,2),0)</f>
        <v>0</v>
      </c>
      <c r="X66" s="28">
        <f>IF(AND(_Engine!$P$10=1,BB65&gt;0),ROUND(BB65*_Engine!$N$10/12,2),0)</f>
        <v>0</v>
      </c>
      <c r="Y66" s="28">
        <f>IF(AND(_Engine!$P$11=1,BC65&gt;0),ROUND(BC65*_Engine!$N$11/12,2),0)</f>
        <v>0</v>
      </c>
      <c r="Z66" s="28">
        <f>IF(AND(_Engine!$P$12=1,BD65&gt;0),ROUND(BD65*_Engine!$N$12/12,2),0)</f>
        <v>0</v>
      </c>
      <c r="AA66" s="28">
        <f>IF(AND(_Engine!$P$3=1,AU65&gt;0),ROUND(MIN(_Engine!$O$3,AU65+Q66),2),0)</f>
        <v>0</v>
      </c>
      <c r="AB66" s="28">
        <f>IF(AND(_Engine!$P$4=1,AV65&gt;0),ROUND(MIN(_Engine!$O$4,AV65+R66),2),0)</f>
        <v>0</v>
      </c>
      <c r="AC66" s="28">
        <f>IF(AND(_Engine!$P$5=1,AW65&gt;0),ROUND(MIN(_Engine!$O$5,AW65+S66),2),0)</f>
        <v>0</v>
      </c>
      <c r="AD66" s="28">
        <f>IF(AND(_Engine!$P$6=1,AX65&gt;0),ROUND(MIN(_Engine!$O$6,AX65+T66),2),0)</f>
        <v>0</v>
      </c>
      <c r="AE66" s="28">
        <f>IF(AND(_Engine!$P$7=1,AY65&gt;0),ROUND(MIN(_Engine!$O$7,AY65+U66),2),0)</f>
        <v>0</v>
      </c>
      <c r="AF66" s="28">
        <f>IF(AND(_Engine!$P$8=1,AZ65&gt;0),ROUND(MIN(_Engine!$O$8,AZ65+V66),2),0)</f>
        <v>0</v>
      </c>
      <c r="AG66" s="28">
        <f>IF(AND(_Engine!$P$9=1,BA65&gt;0),ROUND(MIN(_Engine!$O$9,BA65+W66),2),0)</f>
        <v>0</v>
      </c>
      <c r="AH66" s="28">
        <f>IF(AND(_Engine!$P$10=1,BB65&gt;0),ROUND(MIN(_Engine!$O$10,BB65+X66),2),0)</f>
        <v>0</v>
      </c>
      <c r="AI66" s="28">
        <f>IF(AND(_Engine!$P$11=1,BC65&gt;0),ROUND(MIN(_Engine!$O$11,BC65+Y66),2),0)</f>
        <v>0</v>
      </c>
      <c r="AJ66" s="28">
        <f>IF(AND(_Engine!$P$12=1,BD65&gt;0),ROUND(MIN(_Engine!$O$12,BD65+Z66),2),0)</f>
        <v>0</v>
      </c>
      <c r="AK66" s="28">
        <f>IF(AND(_Engine!$P$3=1,AU65&gt;0),ROUND(MAX(0,MIN(AU65+Q66-AA66,BE66-0)),2),0)</f>
        <v>0</v>
      </c>
      <c r="AL66" s="28">
        <f>IF(AND(_Engine!$P$4=1,AV65&gt;0),ROUND(MAX(0,MIN(AV65+R66-AB66,BE66-SUM(AK66:AK66))),2),0)</f>
        <v>0</v>
      </c>
      <c r="AM66" s="28">
        <f>IF(AND(_Engine!$P$5=1,AW65&gt;0),ROUND(MAX(0,MIN(AW65+S66-AC66,BE66-SUM(AK66:AL66))),2),0)</f>
        <v>0</v>
      </c>
      <c r="AN66" s="28">
        <f>IF(AND(_Engine!$P$6=1,AX65&gt;0),ROUND(MAX(0,MIN(AX65+T66-AD66,BE66-SUM(AK66:AM66))),2),0)</f>
        <v>0</v>
      </c>
      <c r="AO66" s="28">
        <f>IF(AND(_Engine!$P$7=1,AY65&gt;0),ROUND(MAX(0,MIN(AY65+U66-AE66,BE66-SUM(AK66:AN66))),2),0)</f>
        <v>0</v>
      </c>
      <c r="AP66" s="28">
        <f>IF(AND(_Engine!$P$8=1,AZ65&gt;0),ROUND(MAX(0,MIN(AZ65+V66-AF66,BE66-SUM(AK66:AO66))),2),0)</f>
        <v>0</v>
      </c>
      <c r="AQ66" s="28">
        <f>IF(AND(_Engine!$P$9=1,BA65&gt;0),ROUND(MAX(0,MIN(BA65+W66-AG66,BE66-SUM(AK66:AP66))),2),0)</f>
        <v>0</v>
      </c>
      <c r="AR66" s="28">
        <f>IF(AND(_Engine!$P$10=1,BB65&gt;0),ROUND(MAX(0,MIN(BB65+X66-AH66,BE66-SUM(AK66:AQ66))),2),0)</f>
        <v>0</v>
      </c>
      <c r="AS66" s="28">
        <f>IF(AND(_Engine!$P$11=1,BC65&gt;0),ROUND(MAX(0,MIN(BC65+Y66-AI66,BE66-SUM(AK66:AR66))),2),0)</f>
        <v>0</v>
      </c>
      <c r="AT66" s="28">
        <f>IF(AND(_Engine!$P$12=1,BD65&gt;0),ROUND(MAX(0,MIN(BD65+Z66-AJ66,BE66-SUM(AK66:AS66))),2),0)</f>
        <v>0</v>
      </c>
      <c r="AU66" s="28">
        <f>IF(_Engine!$P$3=1,MAX(0,ROUND(AU65+Q66-AA66-AK66,2)),0)</f>
        <v>0</v>
      </c>
      <c r="AV66" s="28">
        <f>IF(_Engine!$P$4=1,MAX(0,ROUND(AV65+R66-AB66-AL66,2)),0)</f>
        <v>0</v>
      </c>
      <c r="AW66" s="28">
        <f>IF(_Engine!$P$5=1,MAX(0,ROUND(AW65+S66-AC66-AM66,2)),0)</f>
        <v>0</v>
      </c>
      <c r="AX66" s="28">
        <f>IF(_Engine!$P$6=1,MAX(0,ROUND(AX65+T66-AD66-AN66,2)),0)</f>
        <v>0</v>
      </c>
      <c r="AY66" s="28">
        <f>IF(_Engine!$P$7=1,MAX(0,ROUND(AY65+U66-AE66-AO66,2)),0)</f>
        <v>0</v>
      </c>
      <c r="AZ66" s="28">
        <f>IF(_Engine!$P$8=1,MAX(0,ROUND(AZ65+V66-AF66-AP66,2)),0)</f>
        <v>0</v>
      </c>
      <c r="BA66" s="28">
        <f>IF(_Engine!$P$9=1,MAX(0,ROUND(BA65+W66-AG66-AQ66,2)),0)</f>
        <v>0</v>
      </c>
      <c r="BB66" s="28">
        <f>IF(_Engine!$P$10=1,MAX(0,ROUND(BB65+X66-AH66-AR66,2)),0)</f>
        <v>0</v>
      </c>
      <c r="BC66" s="28">
        <f>IF(_Engine!$P$11=1,MAX(0,ROUND(BC65+Y66-AI66-AS66,2)),0)</f>
        <v>0</v>
      </c>
      <c r="BD66" s="28">
        <f>IF(_Engine!$P$12=1,MAX(0,ROUND(BD65+Z66-AJ66-AT66,2)),0)</f>
        <v>0</v>
      </c>
      <c r="BE66" s="28">
        <f>ROUND(IFERROR('Debt Planner'!$C$8,0)+IFERROR(C66,0)+MAX(0,_Engine!$E$14-SUM(AA66:AJ66)),2)</f>
        <v>0</v>
      </c>
    </row>
    <row r="67" spans="1:57" x14ac:dyDescent="0.3">
      <c r="A67" s="24">
        <v>59</v>
      </c>
      <c r="B67" s="25">
        <f t="shared" ca="1" si="2"/>
        <v>47959</v>
      </c>
      <c r="C67" s="26">
        <v>0</v>
      </c>
      <c r="D67" s="27">
        <f t="shared" si="0"/>
        <v>0</v>
      </c>
      <c r="E67" s="18" t="str">
        <f>IF(_Engine!$P$3=0,"",IF((AA67+AK67)&gt;0,AA67+AK67,""))</f>
        <v/>
      </c>
      <c r="F67" s="18" t="str">
        <f>IF(_Engine!$P$4=0,"",IF((AB67+AL67)&gt;0,AB67+AL67,""))</f>
        <v/>
      </c>
      <c r="G67" s="18" t="str">
        <f>IF(_Engine!$P$5=0,"",IF((AC67+AM67)&gt;0,AC67+AM67,""))</f>
        <v/>
      </c>
      <c r="H67" s="18" t="str">
        <f>IF(_Engine!$P$6=0,"",IF((AD67+AN67)&gt;0,AD67+AN67,""))</f>
        <v/>
      </c>
      <c r="I67" s="18" t="str">
        <f>IF(_Engine!$P$7=0,"",IF((AE67+AO67)&gt;0,AE67+AO67,""))</f>
        <v/>
      </c>
      <c r="J67" s="18" t="str">
        <f>IF(_Engine!$P$8=0,"",IF((AF67+AP67)&gt;0,AF67+AP67,""))</f>
        <v/>
      </c>
      <c r="K67" s="18" t="str">
        <f>IF(_Engine!$P$9=0,"",IF((AG67+AQ67)&gt;0,AG67+AQ67,""))</f>
        <v/>
      </c>
      <c r="L67" s="18" t="str">
        <f>IF(_Engine!$P$10=0,"",IF((AH67+AR67)&gt;0,AH67+AR67,""))</f>
        <v/>
      </c>
      <c r="M67" s="18" t="str">
        <f>IF(_Engine!$P$11=0,"",IF((AI67+AS67)&gt;0,AI67+AS67,""))</f>
        <v/>
      </c>
      <c r="N67" s="18" t="str">
        <f>IF(_Engine!$P$12=0,"",IF((AJ67+AT67)&gt;0,AJ67+AT67,""))</f>
        <v/>
      </c>
      <c r="O67" s="27">
        <f t="shared" si="1"/>
        <v>0</v>
      </c>
      <c r="Q67" s="28">
        <f>IF(AND(_Engine!$P$3=1,AU66&gt;0),ROUND(AU66*_Engine!$N$3/12,2),0)</f>
        <v>0</v>
      </c>
      <c r="R67" s="28">
        <f>IF(AND(_Engine!$P$4=1,AV66&gt;0),ROUND(AV66*_Engine!$N$4/12,2),0)</f>
        <v>0</v>
      </c>
      <c r="S67" s="28">
        <f>IF(AND(_Engine!$P$5=1,AW66&gt;0),ROUND(AW66*_Engine!$N$5/12,2),0)</f>
        <v>0</v>
      </c>
      <c r="T67" s="28">
        <f>IF(AND(_Engine!$P$6=1,AX66&gt;0),ROUND(AX66*_Engine!$N$6/12,2),0)</f>
        <v>0</v>
      </c>
      <c r="U67" s="28">
        <f>IF(AND(_Engine!$P$7=1,AY66&gt;0),ROUND(AY66*_Engine!$N$7/12,2),0)</f>
        <v>0</v>
      </c>
      <c r="V67" s="28">
        <f>IF(AND(_Engine!$P$8=1,AZ66&gt;0),ROUND(AZ66*_Engine!$N$8/12,2),0)</f>
        <v>0</v>
      </c>
      <c r="W67" s="28">
        <f>IF(AND(_Engine!$P$9=1,BA66&gt;0),ROUND(BA66*_Engine!$N$9/12,2),0)</f>
        <v>0</v>
      </c>
      <c r="X67" s="28">
        <f>IF(AND(_Engine!$P$10=1,BB66&gt;0),ROUND(BB66*_Engine!$N$10/12,2),0)</f>
        <v>0</v>
      </c>
      <c r="Y67" s="28">
        <f>IF(AND(_Engine!$P$11=1,BC66&gt;0),ROUND(BC66*_Engine!$N$11/12,2),0)</f>
        <v>0</v>
      </c>
      <c r="Z67" s="28">
        <f>IF(AND(_Engine!$P$12=1,BD66&gt;0),ROUND(BD66*_Engine!$N$12/12,2),0)</f>
        <v>0</v>
      </c>
      <c r="AA67" s="28">
        <f>IF(AND(_Engine!$P$3=1,AU66&gt;0),ROUND(MIN(_Engine!$O$3,AU66+Q67),2),0)</f>
        <v>0</v>
      </c>
      <c r="AB67" s="28">
        <f>IF(AND(_Engine!$P$4=1,AV66&gt;0),ROUND(MIN(_Engine!$O$4,AV66+R67),2),0)</f>
        <v>0</v>
      </c>
      <c r="AC67" s="28">
        <f>IF(AND(_Engine!$P$5=1,AW66&gt;0),ROUND(MIN(_Engine!$O$5,AW66+S67),2),0)</f>
        <v>0</v>
      </c>
      <c r="AD67" s="28">
        <f>IF(AND(_Engine!$P$6=1,AX66&gt;0),ROUND(MIN(_Engine!$O$6,AX66+T67),2),0)</f>
        <v>0</v>
      </c>
      <c r="AE67" s="28">
        <f>IF(AND(_Engine!$P$7=1,AY66&gt;0),ROUND(MIN(_Engine!$O$7,AY66+U67),2),0)</f>
        <v>0</v>
      </c>
      <c r="AF67" s="28">
        <f>IF(AND(_Engine!$P$8=1,AZ66&gt;0),ROUND(MIN(_Engine!$O$8,AZ66+V67),2),0)</f>
        <v>0</v>
      </c>
      <c r="AG67" s="28">
        <f>IF(AND(_Engine!$P$9=1,BA66&gt;0),ROUND(MIN(_Engine!$O$9,BA66+W67),2),0)</f>
        <v>0</v>
      </c>
      <c r="AH67" s="28">
        <f>IF(AND(_Engine!$P$10=1,BB66&gt;0),ROUND(MIN(_Engine!$O$10,BB66+X67),2),0)</f>
        <v>0</v>
      </c>
      <c r="AI67" s="28">
        <f>IF(AND(_Engine!$P$11=1,BC66&gt;0),ROUND(MIN(_Engine!$O$11,BC66+Y67),2),0)</f>
        <v>0</v>
      </c>
      <c r="AJ67" s="28">
        <f>IF(AND(_Engine!$P$12=1,BD66&gt;0),ROUND(MIN(_Engine!$O$12,BD66+Z67),2),0)</f>
        <v>0</v>
      </c>
      <c r="AK67" s="28">
        <f>IF(AND(_Engine!$P$3=1,AU66&gt;0),ROUND(MAX(0,MIN(AU66+Q67-AA67,BE67-0)),2),0)</f>
        <v>0</v>
      </c>
      <c r="AL67" s="28">
        <f>IF(AND(_Engine!$P$4=1,AV66&gt;0),ROUND(MAX(0,MIN(AV66+R67-AB67,BE67-SUM(AK67:AK67))),2),0)</f>
        <v>0</v>
      </c>
      <c r="AM67" s="28">
        <f>IF(AND(_Engine!$P$5=1,AW66&gt;0),ROUND(MAX(0,MIN(AW66+S67-AC67,BE67-SUM(AK67:AL67))),2),0)</f>
        <v>0</v>
      </c>
      <c r="AN67" s="28">
        <f>IF(AND(_Engine!$P$6=1,AX66&gt;0),ROUND(MAX(0,MIN(AX66+T67-AD67,BE67-SUM(AK67:AM67))),2),0)</f>
        <v>0</v>
      </c>
      <c r="AO67" s="28">
        <f>IF(AND(_Engine!$P$7=1,AY66&gt;0),ROUND(MAX(0,MIN(AY66+U67-AE67,BE67-SUM(AK67:AN67))),2),0)</f>
        <v>0</v>
      </c>
      <c r="AP67" s="28">
        <f>IF(AND(_Engine!$P$8=1,AZ66&gt;0),ROUND(MAX(0,MIN(AZ66+V67-AF67,BE67-SUM(AK67:AO67))),2),0)</f>
        <v>0</v>
      </c>
      <c r="AQ67" s="28">
        <f>IF(AND(_Engine!$P$9=1,BA66&gt;0),ROUND(MAX(0,MIN(BA66+W67-AG67,BE67-SUM(AK67:AP67))),2),0)</f>
        <v>0</v>
      </c>
      <c r="AR67" s="28">
        <f>IF(AND(_Engine!$P$10=1,BB66&gt;0),ROUND(MAX(0,MIN(BB66+X67-AH67,BE67-SUM(AK67:AQ67))),2),0)</f>
        <v>0</v>
      </c>
      <c r="AS67" s="28">
        <f>IF(AND(_Engine!$P$11=1,BC66&gt;0),ROUND(MAX(0,MIN(BC66+Y67-AI67,BE67-SUM(AK67:AR67))),2),0)</f>
        <v>0</v>
      </c>
      <c r="AT67" s="28">
        <f>IF(AND(_Engine!$P$12=1,BD66&gt;0),ROUND(MAX(0,MIN(BD66+Z67-AJ67,BE67-SUM(AK67:AS67))),2),0)</f>
        <v>0</v>
      </c>
      <c r="AU67" s="28">
        <f>IF(_Engine!$P$3=1,MAX(0,ROUND(AU66+Q67-AA67-AK67,2)),0)</f>
        <v>0</v>
      </c>
      <c r="AV67" s="28">
        <f>IF(_Engine!$P$4=1,MAX(0,ROUND(AV66+R67-AB67-AL67,2)),0)</f>
        <v>0</v>
      </c>
      <c r="AW67" s="28">
        <f>IF(_Engine!$P$5=1,MAX(0,ROUND(AW66+S67-AC67-AM67,2)),0)</f>
        <v>0</v>
      </c>
      <c r="AX67" s="28">
        <f>IF(_Engine!$P$6=1,MAX(0,ROUND(AX66+T67-AD67-AN67,2)),0)</f>
        <v>0</v>
      </c>
      <c r="AY67" s="28">
        <f>IF(_Engine!$P$7=1,MAX(0,ROUND(AY66+U67-AE67-AO67,2)),0)</f>
        <v>0</v>
      </c>
      <c r="AZ67" s="28">
        <f>IF(_Engine!$P$8=1,MAX(0,ROUND(AZ66+V67-AF67-AP67,2)),0)</f>
        <v>0</v>
      </c>
      <c r="BA67" s="28">
        <f>IF(_Engine!$P$9=1,MAX(0,ROUND(BA66+W67-AG67-AQ67,2)),0)</f>
        <v>0</v>
      </c>
      <c r="BB67" s="28">
        <f>IF(_Engine!$P$10=1,MAX(0,ROUND(BB66+X67-AH67-AR67,2)),0)</f>
        <v>0</v>
      </c>
      <c r="BC67" s="28">
        <f>IF(_Engine!$P$11=1,MAX(0,ROUND(BC66+Y67-AI67-AS67,2)),0)</f>
        <v>0</v>
      </c>
      <c r="BD67" s="28">
        <f>IF(_Engine!$P$12=1,MAX(0,ROUND(BD66+Z67-AJ67-AT67,2)),0)</f>
        <v>0</v>
      </c>
      <c r="BE67" s="28">
        <f>ROUND(IFERROR('Debt Planner'!$C$8,0)+IFERROR(C67,0)+MAX(0,_Engine!$E$14-SUM(AA67:AJ67)),2)</f>
        <v>0</v>
      </c>
    </row>
    <row r="68" spans="1:57" x14ac:dyDescent="0.3">
      <c r="A68" s="24">
        <v>60</v>
      </c>
      <c r="B68" s="25">
        <f t="shared" ca="1" si="2"/>
        <v>47989</v>
      </c>
      <c r="C68" s="26">
        <v>0</v>
      </c>
      <c r="D68" s="27">
        <f t="shared" si="0"/>
        <v>0</v>
      </c>
      <c r="E68" s="18" t="str">
        <f>IF(_Engine!$P$3=0,"",IF((AA68+AK68)&gt;0,AA68+AK68,""))</f>
        <v/>
      </c>
      <c r="F68" s="18" t="str">
        <f>IF(_Engine!$P$4=0,"",IF((AB68+AL68)&gt;0,AB68+AL68,""))</f>
        <v/>
      </c>
      <c r="G68" s="18" t="str">
        <f>IF(_Engine!$P$5=0,"",IF((AC68+AM68)&gt;0,AC68+AM68,""))</f>
        <v/>
      </c>
      <c r="H68" s="18" t="str">
        <f>IF(_Engine!$P$6=0,"",IF((AD68+AN68)&gt;0,AD68+AN68,""))</f>
        <v/>
      </c>
      <c r="I68" s="18" t="str">
        <f>IF(_Engine!$P$7=0,"",IF((AE68+AO68)&gt;0,AE68+AO68,""))</f>
        <v/>
      </c>
      <c r="J68" s="18" t="str">
        <f>IF(_Engine!$P$8=0,"",IF((AF68+AP68)&gt;0,AF68+AP68,""))</f>
        <v/>
      </c>
      <c r="K68" s="18" t="str">
        <f>IF(_Engine!$P$9=0,"",IF((AG68+AQ68)&gt;0,AG68+AQ68,""))</f>
        <v/>
      </c>
      <c r="L68" s="18" t="str">
        <f>IF(_Engine!$P$10=0,"",IF((AH68+AR68)&gt;0,AH68+AR68,""))</f>
        <v/>
      </c>
      <c r="M68" s="18" t="str">
        <f>IF(_Engine!$P$11=0,"",IF((AI68+AS68)&gt;0,AI68+AS68,""))</f>
        <v/>
      </c>
      <c r="N68" s="18" t="str">
        <f>IF(_Engine!$P$12=0,"",IF((AJ68+AT68)&gt;0,AJ68+AT68,""))</f>
        <v/>
      </c>
      <c r="O68" s="27">
        <f t="shared" si="1"/>
        <v>0</v>
      </c>
      <c r="Q68" s="28">
        <f>IF(AND(_Engine!$P$3=1,AU67&gt;0),ROUND(AU67*_Engine!$N$3/12,2),0)</f>
        <v>0</v>
      </c>
      <c r="R68" s="28">
        <f>IF(AND(_Engine!$P$4=1,AV67&gt;0),ROUND(AV67*_Engine!$N$4/12,2),0)</f>
        <v>0</v>
      </c>
      <c r="S68" s="28">
        <f>IF(AND(_Engine!$P$5=1,AW67&gt;0),ROUND(AW67*_Engine!$N$5/12,2),0)</f>
        <v>0</v>
      </c>
      <c r="T68" s="28">
        <f>IF(AND(_Engine!$P$6=1,AX67&gt;0),ROUND(AX67*_Engine!$N$6/12,2),0)</f>
        <v>0</v>
      </c>
      <c r="U68" s="28">
        <f>IF(AND(_Engine!$P$7=1,AY67&gt;0),ROUND(AY67*_Engine!$N$7/12,2),0)</f>
        <v>0</v>
      </c>
      <c r="V68" s="28">
        <f>IF(AND(_Engine!$P$8=1,AZ67&gt;0),ROUND(AZ67*_Engine!$N$8/12,2),0)</f>
        <v>0</v>
      </c>
      <c r="W68" s="28">
        <f>IF(AND(_Engine!$P$9=1,BA67&gt;0),ROUND(BA67*_Engine!$N$9/12,2),0)</f>
        <v>0</v>
      </c>
      <c r="X68" s="28">
        <f>IF(AND(_Engine!$P$10=1,BB67&gt;0),ROUND(BB67*_Engine!$N$10/12,2),0)</f>
        <v>0</v>
      </c>
      <c r="Y68" s="28">
        <f>IF(AND(_Engine!$P$11=1,BC67&gt;0),ROUND(BC67*_Engine!$N$11/12,2),0)</f>
        <v>0</v>
      </c>
      <c r="Z68" s="28">
        <f>IF(AND(_Engine!$P$12=1,BD67&gt;0),ROUND(BD67*_Engine!$N$12/12,2),0)</f>
        <v>0</v>
      </c>
      <c r="AA68" s="28">
        <f>IF(AND(_Engine!$P$3=1,AU67&gt;0),ROUND(MIN(_Engine!$O$3,AU67+Q68),2),0)</f>
        <v>0</v>
      </c>
      <c r="AB68" s="28">
        <f>IF(AND(_Engine!$P$4=1,AV67&gt;0),ROUND(MIN(_Engine!$O$4,AV67+R68),2),0)</f>
        <v>0</v>
      </c>
      <c r="AC68" s="28">
        <f>IF(AND(_Engine!$P$5=1,AW67&gt;0),ROUND(MIN(_Engine!$O$5,AW67+S68),2),0)</f>
        <v>0</v>
      </c>
      <c r="AD68" s="28">
        <f>IF(AND(_Engine!$P$6=1,AX67&gt;0),ROUND(MIN(_Engine!$O$6,AX67+T68),2),0)</f>
        <v>0</v>
      </c>
      <c r="AE68" s="28">
        <f>IF(AND(_Engine!$P$7=1,AY67&gt;0),ROUND(MIN(_Engine!$O$7,AY67+U68),2),0)</f>
        <v>0</v>
      </c>
      <c r="AF68" s="28">
        <f>IF(AND(_Engine!$P$8=1,AZ67&gt;0),ROUND(MIN(_Engine!$O$8,AZ67+V68),2),0)</f>
        <v>0</v>
      </c>
      <c r="AG68" s="28">
        <f>IF(AND(_Engine!$P$9=1,BA67&gt;0),ROUND(MIN(_Engine!$O$9,BA67+W68),2),0)</f>
        <v>0</v>
      </c>
      <c r="AH68" s="28">
        <f>IF(AND(_Engine!$P$10=1,BB67&gt;0),ROUND(MIN(_Engine!$O$10,BB67+X68),2),0)</f>
        <v>0</v>
      </c>
      <c r="AI68" s="28">
        <f>IF(AND(_Engine!$P$11=1,BC67&gt;0),ROUND(MIN(_Engine!$O$11,BC67+Y68),2),0)</f>
        <v>0</v>
      </c>
      <c r="AJ68" s="28">
        <f>IF(AND(_Engine!$P$12=1,BD67&gt;0),ROUND(MIN(_Engine!$O$12,BD67+Z68),2),0)</f>
        <v>0</v>
      </c>
      <c r="AK68" s="28">
        <f>IF(AND(_Engine!$P$3=1,AU67&gt;0),ROUND(MAX(0,MIN(AU67+Q68-AA68,BE68-0)),2),0)</f>
        <v>0</v>
      </c>
      <c r="AL68" s="28">
        <f>IF(AND(_Engine!$P$4=1,AV67&gt;0),ROUND(MAX(0,MIN(AV67+R68-AB68,BE68-SUM(AK68:AK68))),2),0)</f>
        <v>0</v>
      </c>
      <c r="AM68" s="28">
        <f>IF(AND(_Engine!$P$5=1,AW67&gt;0),ROUND(MAX(0,MIN(AW67+S68-AC68,BE68-SUM(AK68:AL68))),2),0)</f>
        <v>0</v>
      </c>
      <c r="AN68" s="28">
        <f>IF(AND(_Engine!$P$6=1,AX67&gt;0),ROUND(MAX(0,MIN(AX67+T68-AD68,BE68-SUM(AK68:AM68))),2),0)</f>
        <v>0</v>
      </c>
      <c r="AO68" s="28">
        <f>IF(AND(_Engine!$P$7=1,AY67&gt;0),ROUND(MAX(0,MIN(AY67+U68-AE68,BE68-SUM(AK68:AN68))),2),0)</f>
        <v>0</v>
      </c>
      <c r="AP68" s="28">
        <f>IF(AND(_Engine!$P$8=1,AZ67&gt;0),ROUND(MAX(0,MIN(AZ67+V68-AF68,BE68-SUM(AK68:AO68))),2),0)</f>
        <v>0</v>
      </c>
      <c r="AQ68" s="28">
        <f>IF(AND(_Engine!$P$9=1,BA67&gt;0),ROUND(MAX(0,MIN(BA67+W68-AG68,BE68-SUM(AK68:AP68))),2),0)</f>
        <v>0</v>
      </c>
      <c r="AR68" s="28">
        <f>IF(AND(_Engine!$P$10=1,BB67&gt;0),ROUND(MAX(0,MIN(BB67+X68-AH68,BE68-SUM(AK68:AQ68))),2),0)</f>
        <v>0</v>
      </c>
      <c r="AS68" s="28">
        <f>IF(AND(_Engine!$P$11=1,BC67&gt;0),ROUND(MAX(0,MIN(BC67+Y68-AI68,BE68-SUM(AK68:AR68))),2),0)</f>
        <v>0</v>
      </c>
      <c r="AT68" s="28">
        <f>IF(AND(_Engine!$P$12=1,BD67&gt;0),ROUND(MAX(0,MIN(BD67+Z68-AJ68,BE68-SUM(AK68:AS68))),2),0)</f>
        <v>0</v>
      </c>
      <c r="AU68" s="28">
        <f>IF(_Engine!$P$3=1,MAX(0,ROUND(AU67+Q68-AA68-AK68,2)),0)</f>
        <v>0</v>
      </c>
      <c r="AV68" s="28">
        <f>IF(_Engine!$P$4=1,MAX(0,ROUND(AV67+R68-AB68-AL68,2)),0)</f>
        <v>0</v>
      </c>
      <c r="AW68" s="28">
        <f>IF(_Engine!$P$5=1,MAX(0,ROUND(AW67+S68-AC68-AM68,2)),0)</f>
        <v>0</v>
      </c>
      <c r="AX68" s="28">
        <f>IF(_Engine!$P$6=1,MAX(0,ROUND(AX67+T68-AD68-AN68,2)),0)</f>
        <v>0</v>
      </c>
      <c r="AY68" s="28">
        <f>IF(_Engine!$P$7=1,MAX(0,ROUND(AY67+U68-AE68-AO68,2)),0)</f>
        <v>0</v>
      </c>
      <c r="AZ68" s="28">
        <f>IF(_Engine!$P$8=1,MAX(0,ROUND(AZ67+V68-AF68-AP68,2)),0)</f>
        <v>0</v>
      </c>
      <c r="BA68" s="28">
        <f>IF(_Engine!$P$9=1,MAX(0,ROUND(BA67+W68-AG68-AQ68,2)),0)</f>
        <v>0</v>
      </c>
      <c r="BB68" s="28">
        <f>IF(_Engine!$P$10=1,MAX(0,ROUND(BB67+X68-AH68-AR68,2)),0)</f>
        <v>0</v>
      </c>
      <c r="BC68" s="28">
        <f>IF(_Engine!$P$11=1,MAX(0,ROUND(BC67+Y68-AI68-AS68,2)),0)</f>
        <v>0</v>
      </c>
      <c r="BD68" s="28">
        <f>IF(_Engine!$P$12=1,MAX(0,ROUND(BD67+Z68-AJ68-AT68,2)),0)</f>
        <v>0</v>
      </c>
      <c r="BE68" s="28">
        <f>ROUND(IFERROR('Debt Planner'!$C$8,0)+IFERROR(C68,0)+MAX(0,_Engine!$E$14-SUM(AA68:AJ68)),2)</f>
        <v>0</v>
      </c>
    </row>
    <row r="69" spans="1:57" x14ac:dyDescent="0.3">
      <c r="A69" s="24">
        <v>61</v>
      </c>
      <c r="B69" s="25">
        <f t="shared" ca="1" si="2"/>
        <v>48020</v>
      </c>
      <c r="C69" s="26">
        <v>0</v>
      </c>
      <c r="D69" s="27">
        <f t="shared" si="0"/>
        <v>0</v>
      </c>
      <c r="E69" s="18" t="str">
        <f>IF(_Engine!$P$3=0,"",IF((AA69+AK69)&gt;0,AA69+AK69,""))</f>
        <v/>
      </c>
      <c r="F69" s="18" t="str">
        <f>IF(_Engine!$P$4=0,"",IF((AB69+AL69)&gt;0,AB69+AL69,""))</f>
        <v/>
      </c>
      <c r="G69" s="18" t="str">
        <f>IF(_Engine!$P$5=0,"",IF((AC69+AM69)&gt;0,AC69+AM69,""))</f>
        <v/>
      </c>
      <c r="H69" s="18" t="str">
        <f>IF(_Engine!$P$6=0,"",IF((AD69+AN69)&gt;0,AD69+AN69,""))</f>
        <v/>
      </c>
      <c r="I69" s="18" t="str">
        <f>IF(_Engine!$P$7=0,"",IF((AE69+AO69)&gt;0,AE69+AO69,""))</f>
        <v/>
      </c>
      <c r="J69" s="18" t="str">
        <f>IF(_Engine!$P$8=0,"",IF((AF69+AP69)&gt;0,AF69+AP69,""))</f>
        <v/>
      </c>
      <c r="K69" s="18" t="str">
        <f>IF(_Engine!$P$9=0,"",IF((AG69+AQ69)&gt;0,AG69+AQ69,""))</f>
        <v/>
      </c>
      <c r="L69" s="18" t="str">
        <f>IF(_Engine!$P$10=0,"",IF((AH69+AR69)&gt;0,AH69+AR69,""))</f>
        <v/>
      </c>
      <c r="M69" s="18" t="str">
        <f>IF(_Engine!$P$11=0,"",IF((AI69+AS69)&gt;0,AI69+AS69,""))</f>
        <v/>
      </c>
      <c r="N69" s="18" t="str">
        <f>IF(_Engine!$P$12=0,"",IF((AJ69+AT69)&gt;0,AJ69+AT69,""))</f>
        <v/>
      </c>
      <c r="O69" s="27">
        <f t="shared" si="1"/>
        <v>0</v>
      </c>
      <c r="Q69" s="28">
        <f>IF(AND(_Engine!$P$3=1,AU68&gt;0),ROUND(AU68*_Engine!$N$3/12,2),0)</f>
        <v>0</v>
      </c>
      <c r="R69" s="28">
        <f>IF(AND(_Engine!$P$4=1,AV68&gt;0),ROUND(AV68*_Engine!$N$4/12,2),0)</f>
        <v>0</v>
      </c>
      <c r="S69" s="28">
        <f>IF(AND(_Engine!$P$5=1,AW68&gt;0),ROUND(AW68*_Engine!$N$5/12,2),0)</f>
        <v>0</v>
      </c>
      <c r="T69" s="28">
        <f>IF(AND(_Engine!$P$6=1,AX68&gt;0),ROUND(AX68*_Engine!$N$6/12,2),0)</f>
        <v>0</v>
      </c>
      <c r="U69" s="28">
        <f>IF(AND(_Engine!$P$7=1,AY68&gt;0),ROUND(AY68*_Engine!$N$7/12,2),0)</f>
        <v>0</v>
      </c>
      <c r="V69" s="28">
        <f>IF(AND(_Engine!$P$8=1,AZ68&gt;0),ROUND(AZ68*_Engine!$N$8/12,2),0)</f>
        <v>0</v>
      </c>
      <c r="W69" s="28">
        <f>IF(AND(_Engine!$P$9=1,BA68&gt;0),ROUND(BA68*_Engine!$N$9/12,2),0)</f>
        <v>0</v>
      </c>
      <c r="X69" s="28">
        <f>IF(AND(_Engine!$P$10=1,BB68&gt;0),ROUND(BB68*_Engine!$N$10/12,2),0)</f>
        <v>0</v>
      </c>
      <c r="Y69" s="28">
        <f>IF(AND(_Engine!$P$11=1,BC68&gt;0),ROUND(BC68*_Engine!$N$11/12,2),0)</f>
        <v>0</v>
      </c>
      <c r="Z69" s="28">
        <f>IF(AND(_Engine!$P$12=1,BD68&gt;0),ROUND(BD68*_Engine!$N$12/12,2),0)</f>
        <v>0</v>
      </c>
      <c r="AA69" s="28">
        <f>IF(AND(_Engine!$P$3=1,AU68&gt;0),ROUND(MIN(_Engine!$O$3,AU68+Q69),2),0)</f>
        <v>0</v>
      </c>
      <c r="AB69" s="28">
        <f>IF(AND(_Engine!$P$4=1,AV68&gt;0),ROUND(MIN(_Engine!$O$4,AV68+R69),2),0)</f>
        <v>0</v>
      </c>
      <c r="AC69" s="28">
        <f>IF(AND(_Engine!$P$5=1,AW68&gt;0),ROUND(MIN(_Engine!$O$5,AW68+S69),2),0)</f>
        <v>0</v>
      </c>
      <c r="AD69" s="28">
        <f>IF(AND(_Engine!$P$6=1,AX68&gt;0),ROUND(MIN(_Engine!$O$6,AX68+T69),2),0)</f>
        <v>0</v>
      </c>
      <c r="AE69" s="28">
        <f>IF(AND(_Engine!$P$7=1,AY68&gt;0),ROUND(MIN(_Engine!$O$7,AY68+U69),2),0)</f>
        <v>0</v>
      </c>
      <c r="AF69" s="28">
        <f>IF(AND(_Engine!$P$8=1,AZ68&gt;0),ROUND(MIN(_Engine!$O$8,AZ68+V69),2),0)</f>
        <v>0</v>
      </c>
      <c r="AG69" s="28">
        <f>IF(AND(_Engine!$P$9=1,BA68&gt;0),ROUND(MIN(_Engine!$O$9,BA68+W69),2),0)</f>
        <v>0</v>
      </c>
      <c r="AH69" s="28">
        <f>IF(AND(_Engine!$P$10=1,BB68&gt;0),ROUND(MIN(_Engine!$O$10,BB68+X69),2),0)</f>
        <v>0</v>
      </c>
      <c r="AI69" s="28">
        <f>IF(AND(_Engine!$P$11=1,BC68&gt;0),ROUND(MIN(_Engine!$O$11,BC68+Y69),2),0)</f>
        <v>0</v>
      </c>
      <c r="AJ69" s="28">
        <f>IF(AND(_Engine!$P$12=1,BD68&gt;0),ROUND(MIN(_Engine!$O$12,BD68+Z69),2),0)</f>
        <v>0</v>
      </c>
      <c r="AK69" s="28">
        <f>IF(AND(_Engine!$P$3=1,AU68&gt;0),ROUND(MAX(0,MIN(AU68+Q69-AA69,BE69-0)),2),0)</f>
        <v>0</v>
      </c>
      <c r="AL69" s="28">
        <f>IF(AND(_Engine!$P$4=1,AV68&gt;0),ROUND(MAX(0,MIN(AV68+R69-AB69,BE69-SUM(AK69:AK69))),2),0)</f>
        <v>0</v>
      </c>
      <c r="AM69" s="28">
        <f>IF(AND(_Engine!$P$5=1,AW68&gt;0),ROUND(MAX(0,MIN(AW68+S69-AC69,BE69-SUM(AK69:AL69))),2),0)</f>
        <v>0</v>
      </c>
      <c r="AN69" s="28">
        <f>IF(AND(_Engine!$P$6=1,AX68&gt;0),ROUND(MAX(0,MIN(AX68+T69-AD69,BE69-SUM(AK69:AM69))),2),0)</f>
        <v>0</v>
      </c>
      <c r="AO69" s="28">
        <f>IF(AND(_Engine!$P$7=1,AY68&gt;0),ROUND(MAX(0,MIN(AY68+U69-AE69,BE69-SUM(AK69:AN69))),2),0)</f>
        <v>0</v>
      </c>
      <c r="AP69" s="28">
        <f>IF(AND(_Engine!$P$8=1,AZ68&gt;0),ROUND(MAX(0,MIN(AZ68+V69-AF69,BE69-SUM(AK69:AO69))),2),0)</f>
        <v>0</v>
      </c>
      <c r="AQ69" s="28">
        <f>IF(AND(_Engine!$P$9=1,BA68&gt;0),ROUND(MAX(0,MIN(BA68+W69-AG69,BE69-SUM(AK69:AP69))),2),0)</f>
        <v>0</v>
      </c>
      <c r="AR69" s="28">
        <f>IF(AND(_Engine!$P$10=1,BB68&gt;0),ROUND(MAX(0,MIN(BB68+X69-AH69,BE69-SUM(AK69:AQ69))),2),0)</f>
        <v>0</v>
      </c>
      <c r="AS69" s="28">
        <f>IF(AND(_Engine!$P$11=1,BC68&gt;0),ROUND(MAX(0,MIN(BC68+Y69-AI69,BE69-SUM(AK69:AR69))),2),0)</f>
        <v>0</v>
      </c>
      <c r="AT69" s="28">
        <f>IF(AND(_Engine!$P$12=1,BD68&gt;0),ROUND(MAX(0,MIN(BD68+Z69-AJ69,BE69-SUM(AK69:AS69))),2),0)</f>
        <v>0</v>
      </c>
      <c r="AU69" s="28">
        <f>IF(_Engine!$P$3=1,MAX(0,ROUND(AU68+Q69-AA69-AK69,2)),0)</f>
        <v>0</v>
      </c>
      <c r="AV69" s="28">
        <f>IF(_Engine!$P$4=1,MAX(0,ROUND(AV68+R69-AB69-AL69,2)),0)</f>
        <v>0</v>
      </c>
      <c r="AW69" s="28">
        <f>IF(_Engine!$P$5=1,MAX(0,ROUND(AW68+S69-AC69-AM69,2)),0)</f>
        <v>0</v>
      </c>
      <c r="AX69" s="28">
        <f>IF(_Engine!$P$6=1,MAX(0,ROUND(AX68+T69-AD69-AN69,2)),0)</f>
        <v>0</v>
      </c>
      <c r="AY69" s="28">
        <f>IF(_Engine!$P$7=1,MAX(0,ROUND(AY68+U69-AE69-AO69,2)),0)</f>
        <v>0</v>
      </c>
      <c r="AZ69" s="28">
        <f>IF(_Engine!$P$8=1,MAX(0,ROUND(AZ68+V69-AF69-AP69,2)),0)</f>
        <v>0</v>
      </c>
      <c r="BA69" s="28">
        <f>IF(_Engine!$P$9=1,MAX(0,ROUND(BA68+W69-AG69-AQ69,2)),0)</f>
        <v>0</v>
      </c>
      <c r="BB69" s="28">
        <f>IF(_Engine!$P$10=1,MAX(0,ROUND(BB68+X69-AH69-AR69,2)),0)</f>
        <v>0</v>
      </c>
      <c r="BC69" s="28">
        <f>IF(_Engine!$P$11=1,MAX(0,ROUND(BC68+Y69-AI69-AS69,2)),0)</f>
        <v>0</v>
      </c>
      <c r="BD69" s="28">
        <f>IF(_Engine!$P$12=1,MAX(0,ROUND(BD68+Z69-AJ69-AT69,2)),0)</f>
        <v>0</v>
      </c>
      <c r="BE69" s="28">
        <f>ROUND(IFERROR('Debt Planner'!$C$8,0)+IFERROR(C69,0)+MAX(0,_Engine!$E$14-SUM(AA69:AJ69)),2)</f>
        <v>0</v>
      </c>
    </row>
    <row r="70" spans="1:57" x14ac:dyDescent="0.3">
      <c r="A70" s="24">
        <v>62</v>
      </c>
      <c r="B70" s="25">
        <f t="shared" ca="1" si="2"/>
        <v>48050</v>
      </c>
      <c r="C70" s="26">
        <v>0</v>
      </c>
      <c r="D70" s="27">
        <f t="shared" si="0"/>
        <v>0</v>
      </c>
      <c r="E70" s="18" t="str">
        <f>IF(_Engine!$P$3=0,"",IF((AA70+AK70)&gt;0,AA70+AK70,""))</f>
        <v/>
      </c>
      <c r="F70" s="18" t="str">
        <f>IF(_Engine!$P$4=0,"",IF((AB70+AL70)&gt;0,AB70+AL70,""))</f>
        <v/>
      </c>
      <c r="G70" s="18" t="str">
        <f>IF(_Engine!$P$5=0,"",IF((AC70+AM70)&gt;0,AC70+AM70,""))</f>
        <v/>
      </c>
      <c r="H70" s="18" t="str">
        <f>IF(_Engine!$P$6=0,"",IF((AD70+AN70)&gt;0,AD70+AN70,""))</f>
        <v/>
      </c>
      <c r="I70" s="18" t="str">
        <f>IF(_Engine!$P$7=0,"",IF((AE70+AO70)&gt;0,AE70+AO70,""))</f>
        <v/>
      </c>
      <c r="J70" s="18" t="str">
        <f>IF(_Engine!$P$8=0,"",IF((AF70+AP70)&gt;0,AF70+AP70,""))</f>
        <v/>
      </c>
      <c r="K70" s="18" t="str">
        <f>IF(_Engine!$P$9=0,"",IF((AG70+AQ70)&gt;0,AG70+AQ70,""))</f>
        <v/>
      </c>
      <c r="L70" s="18" t="str">
        <f>IF(_Engine!$P$10=0,"",IF((AH70+AR70)&gt;0,AH70+AR70,""))</f>
        <v/>
      </c>
      <c r="M70" s="18" t="str">
        <f>IF(_Engine!$P$11=0,"",IF((AI70+AS70)&gt;0,AI70+AS70,""))</f>
        <v/>
      </c>
      <c r="N70" s="18" t="str">
        <f>IF(_Engine!$P$12=0,"",IF((AJ70+AT70)&gt;0,AJ70+AT70,""))</f>
        <v/>
      </c>
      <c r="O70" s="27">
        <f t="shared" si="1"/>
        <v>0</v>
      </c>
      <c r="Q70" s="28">
        <f>IF(AND(_Engine!$P$3=1,AU69&gt;0),ROUND(AU69*_Engine!$N$3/12,2),0)</f>
        <v>0</v>
      </c>
      <c r="R70" s="28">
        <f>IF(AND(_Engine!$P$4=1,AV69&gt;0),ROUND(AV69*_Engine!$N$4/12,2),0)</f>
        <v>0</v>
      </c>
      <c r="S70" s="28">
        <f>IF(AND(_Engine!$P$5=1,AW69&gt;0),ROUND(AW69*_Engine!$N$5/12,2),0)</f>
        <v>0</v>
      </c>
      <c r="T70" s="28">
        <f>IF(AND(_Engine!$P$6=1,AX69&gt;0),ROUND(AX69*_Engine!$N$6/12,2),0)</f>
        <v>0</v>
      </c>
      <c r="U70" s="28">
        <f>IF(AND(_Engine!$P$7=1,AY69&gt;0),ROUND(AY69*_Engine!$N$7/12,2),0)</f>
        <v>0</v>
      </c>
      <c r="V70" s="28">
        <f>IF(AND(_Engine!$P$8=1,AZ69&gt;0),ROUND(AZ69*_Engine!$N$8/12,2),0)</f>
        <v>0</v>
      </c>
      <c r="W70" s="28">
        <f>IF(AND(_Engine!$P$9=1,BA69&gt;0),ROUND(BA69*_Engine!$N$9/12,2),0)</f>
        <v>0</v>
      </c>
      <c r="X70" s="28">
        <f>IF(AND(_Engine!$P$10=1,BB69&gt;0),ROUND(BB69*_Engine!$N$10/12,2),0)</f>
        <v>0</v>
      </c>
      <c r="Y70" s="28">
        <f>IF(AND(_Engine!$P$11=1,BC69&gt;0),ROUND(BC69*_Engine!$N$11/12,2),0)</f>
        <v>0</v>
      </c>
      <c r="Z70" s="28">
        <f>IF(AND(_Engine!$P$12=1,BD69&gt;0),ROUND(BD69*_Engine!$N$12/12,2),0)</f>
        <v>0</v>
      </c>
      <c r="AA70" s="28">
        <f>IF(AND(_Engine!$P$3=1,AU69&gt;0),ROUND(MIN(_Engine!$O$3,AU69+Q70),2),0)</f>
        <v>0</v>
      </c>
      <c r="AB70" s="28">
        <f>IF(AND(_Engine!$P$4=1,AV69&gt;0),ROUND(MIN(_Engine!$O$4,AV69+R70),2),0)</f>
        <v>0</v>
      </c>
      <c r="AC70" s="28">
        <f>IF(AND(_Engine!$P$5=1,AW69&gt;0),ROUND(MIN(_Engine!$O$5,AW69+S70),2),0)</f>
        <v>0</v>
      </c>
      <c r="AD70" s="28">
        <f>IF(AND(_Engine!$P$6=1,AX69&gt;0),ROUND(MIN(_Engine!$O$6,AX69+T70),2),0)</f>
        <v>0</v>
      </c>
      <c r="AE70" s="28">
        <f>IF(AND(_Engine!$P$7=1,AY69&gt;0),ROUND(MIN(_Engine!$O$7,AY69+U70),2),0)</f>
        <v>0</v>
      </c>
      <c r="AF70" s="28">
        <f>IF(AND(_Engine!$P$8=1,AZ69&gt;0),ROUND(MIN(_Engine!$O$8,AZ69+V70),2),0)</f>
        <v>0</v>
      </c>
      <c r="AG70" s="28">
        <f>IF(AND(_Engine!$P$9=1,BA69&gt;0),ROUND(MIN(_Engine!$O$9,BA69+W70),2),0)</f>
        <v>0</v>
      </c>
      <c r="AH70" s="28">
        <f>IF(AND(_Engine!$P$10=1,BB69&gt;0),ROUND(MIN(_Engine!$O$10,BB69+X70),2),0)</f>
        <v>0</v>
      </c>
      <c r="AI70" s="28">
        <f>IF(AND(_Engine!$P$11=1,BC69&gt;0),ROUND(MIN(_Engine!$O$11,BC69+Y70),2),0)</f>
        <v>0</v>
      </c>
      <c r="AJ70" s="28">
        <f>IF(AND(_Engine!$P$12=1,BD69&gt;0),ROUND(MIN(_Engine!$O$12,BD69+Z70),2),0)</f>
        <v>0</v>
      </c>
      <c r="AK70" s="28">
        <f>IF(AND(_Engine!$P$3=1,AU69&gt;0),ROUND(MAX(0,MIN(AU69+Q70-AA70,BE70-0)),2),0)</f>
        <v>0</v>
      </c>
      <c r="AL70" s="28">
        <f>IF(AND(_Engine!$P$4=1,AV69&gt;0),ROUND(MAX(0,MIN(AV69+R70-AB70,BE70-SUM(AK70:AK70))),2),0)</f>
        <v>0</v>
      </c>
      <c r="AM70" s="28">
        <f>IF(AND(_Engine!$P$5=1,AW69&gt;0),ROUND(MAX(0,MIN(AW69+S70-AC70,BE70-SUM(AK70:AL70))),2),0)</f>
        <v>0</v>
      </c>
      <c r="AN70" s="28">
        <f>IF(AND(_Engine!$P$6=1,AX69&gt;0),ROUND(MAX(0,MIN(AX69+T70-AD70,BE70-SUM(AK70:AM70))),2),0)</f>
        <v>0</v>
      </c>
      <c r="AO70" s="28">
        <f>IF(AND(_Engine!$P$7=1,AY69&gt;0),ROUND(MAX(0,MIN(AY69+U70-AE70,BE70-SUM(AK70:AN70))),2),0)</f>
        <v>0</v>
      </c>
      <c r="AP70" s="28">
        <f>IF(AND(_Engine!$P$8=1,AZ69&gt;0),ROUND(MAX(0,MIN(AZ69+V70-AF70,BE70-SUM(AK70:AO70))),2),0)</f>
        <v>0</v>
      </c>
      <c r="AQ70" s="28">
        <f>IF(AND(_Engine!$P$9=1,BA69&gt;0),ROUND(MAX(0,MIN(BA69+W70-AG70,BE70-SUM(AK70:AP70))),2),0)</f>
        <v>0</v>
      </c>
      <c r="AR70" s="28">
        <f>IF(AND(_Engine!$P$10=1,BB69&gt;0),ROUND(MAX(0,MIN(BB69+X70-AH70,BE70-SUM(AK70:AQ70))),2),0)</f>
        <v>0</v>
      </c>
      <c r="AS70" s="28">
        <f>IF(AND(_Engine!$P$11=1,BC69&gt;0),ROUND(MAX(0,MIN(BC69+Y70-AI70,BE70-SUM(AK70:AR70))),2),0)</f>
        <v>0</v>
      </c>
      <c r="AT70" s="28">
        <f>IF(AND(_Engine!$P$12=1,BD69&gt;0),ROUND(MAX(0,MIN(BD69+Z70-AJ70,BE70-SUM(AK70:AS70))),2),0)</f>
        <v>0</v>
      </c>
      <c r="AU70" s="28">
        <f>IF(_Engine!$P$3=1,MAX(0,ROUND(AU69+Q70-AA70-AK70,2)),0)</f>
        <v>0</v>
      </c>
      <c r="AV70" s="28">
        <f>IF(_Engine!$P$4=1,MAX(0,ROUND(AV69+R70-AB70-AL70,2)),0)</f>
        <v>0</v>
      </c>
      <c r="AW70" s="28">
        <f>IF(_Engine!$P$5=1,MAX(0,ROUND(AW69+S70-AC70-AM70,2)),0)</f>
        <v>0</v>
      </c>
      <c r="AX70" s="28">
        <f>IF(_Engine!$P$6=1,MAX(0,ROUND(AX69+T70-AD70-AN70,2)),0)</f>
        <v>0</v>
      </c>
      <c r="AY70" s="28">
        <f>IF(_Engine!$P$7=1,MAX(0,ROUND(AY69+U70-AE70-AO70,2)),0)</f>
        <v>0</v>
      </c>
      <c r="AZ70" s="28">
        <f>IF(_Engine!$P$8=1,MAX(0,ROUND(AZ69+V70-AF70-AP70,2)),0)</f>
        <v>0</v>
      </c>
      <c r="BA70" s="28">
        <f>IF(_Engine!$P$9=1,MAX(0,ROUND(BA69+W70-AG70-AQ70,2)),0)</f>
        <v>0</v>
      </c>
      <c r="BB70" s="28">
        <f>IF(_Engine!$P$10=1,MAX(0,ROUND(BB69+X70-AH70-AR70,2)),0)</f>
        <v>0</v>
      </c>
      <c r="BC70" s="28">
        <f>IF(_Engine!$P$11=1,MAX(0,ROUND(BC69+Y70-AI70-AS70,2)),0)</f>
        <v>0</v>
      </c>
      <c r="BD70" s="28">
        <f>IF(_Engine!$P$12=1,MAX(0,ROUND(BD69+Z70-AJ70-AT70,2)),0)</f>
        <v>0</v>
      </c>
      <c r="BE70" s="28">
        <f>ROUND(IFERROR('Debt Planner'!$C$8,0)+IFERROR(C70,0)+MAX(0,_Engine!$E$14-SUM(AA70:AJ70)),2)</f>
        <v>0</v>
      </c>
    </row>
    <row r="71" spans="1:57" x14ac:dyDescent="0.3">
      <c r="A71" s="24">
        <v>63</v>
      </c>
      <c r="B71" s="25">
        <f t="shared" ca="1" si="2"/>
        <v>48081</v>
      </c>
      <c r="C71" s="26">
        <v>0</v>
      </c>
      <c r="D71" s="27">
        <f t="shared" si="0"/>
        <v>0</v>
      </c>
      <c r="E71" s="18" t="str">
        <f>IF(_Engine!$P$3=0,"",IF((AA71+AK71)&gt;0,AA71+AK71,""))</f>
        <v/>
      </c>
      <c r="F71" s="18" t="str">
        <f>IF(_Engine!$P$4=0,"",IF((AB71+AL71)&gt;0,AB71+AL71,""))</f>
        <v/>
      </c>
      <c r="G71" s="18" t="str">
        <f>IF(_Engine!$P$5=0,"",IF((AC71+AM71)&gt;0,AC71+AM71,""))</f>
        <v/>
      </c>
      <c r="H71" s="18" t="str">
        <f>IF(_Engine!$P$6=0,"",IF((AD71+AN71)&gt;0,AD71+AN71,""))</f>
        <v/>
      </c>
      <c r="I71" s="18" t="str">
        <f>IF(_Engine!$P$7=0,"",IF((AE71+AO71)&gt;0,AE71+AO71,""))</f>
        <v/>
      </c>
      <c r="J71" s="18" t="str">
        <f>IF(_Engine!$P$8=0,"",IF((AF71+AP71)&gt;0,AF71+AP71,""))</f>
        <v/>
      </c>
      <c r="K71" s="18" t="str">
        <f>IF(_Engine!$P$9=0,"",IF((AG71+AQ71)&gt;0,AG71+AQ71,""))</f>
        <v/>
      </c>
      <c r="L71" s="18" t="str">
        <f>IF(_Engine!$P$10=0,"",IF((AH71+AR71)&gt;0,AH71+AR71,""))</f>
        <v/>
      </c>
      <c r="M71" s="18" t="str">
        <f>IF(_Engine!$P$11=0,"",IF((AI71+AS71)&gt;0,AI71+AS71,""))</f>
        <v/>
      </c>
      <c r="N71" s="18" t="str">
        <f>IF(_Engine!$P$12=0,"",IF((AJ71+AT71)&gt;0,AJ71+AT71,""))</f>
        <v/>
      </c>
      <c r="O71" s="27">
        <f t="shared" si="1"/>
        <v>0</v>
      </c>
      <c r="Q71" s="28">
        <f>IF(AND(_Engine!$P$3=1,AU70&gt;0),ROUND(AU70*_Engine!$N$3/12,2),0)</f>
        <v>0</v>
      </c>
      <c r="R71" s="28">
        <f>IF(AND(_Engine!$P$4=1,AV70&gt;0),ROUND(AV70*_Engine!$N$4/12,2),0)</f>
        <v>0</v>
      </c>
      <c r="S71" s="28">
        <f>IF(AND(_Engine!$P$5=1,AW70&gt;0),ROUND(AW70*_Engine!$N$5/12,2),0)</f>
        <v>0</v>
      </c>
      <c r="T71" s="28">
        <f>IF(AND(_Engine!$P$6=1,AX70&gt;0),ROUND(AX70*_Engine!$N$6/12,2),0)</f>
        <v>0</v>
      </c>
      <c r="U71" s="28">
        <f>IF(AND(_Engine!$P$7=1,AY70&gt;0),ROUND(AY70*_Engine!$N$7/12,2),0)</f>
        <v>0</v>
      </c>
      <c r="V71" s="28">
        <f>IF(AND(_Engine!$P$8=1,AZ70&gt;0),ROUND(AZ70*_Engine!$N$8/12,2),0)</f>
        <v>0</v>
      </c>
      <c r="W71" s="28">
        <f>IF(AND(_Engine!$P$9=1,BA70&gt;0),ROUND(BA70*_Engine!$N$9/12,2),0)</f>
        <v>0</v>
      </c>
      <c r="X71" s="28">
        <f>IF(AND(_Engine!$P$10=1,BB70&gt;0),ROUND(BB70*_Engine!$N$10/12,2),0)</f>
        <v>0</v>
      </c>
      <c r="Y71" s="28">
        <f>IF(AND(_Engine!$P$11=1,BC70&gt;0),ROUND(BC70*_Engine!$N$11/12,2),0)</f>
        <v>0</v>
      </c>
      <c r="Z71" s="28">
        <f>IF(AND(_Engine!$P$12=1,BD70&gt;0),ROUND(BD70*_Engine!$N$12/12,2),0)</f>
        <v>0</v>
      </c>
      <c r="AA71" s="28">
        <f>IF(AND(_Engine!$P$3=1,AU70&gt;0),ROUND(MIN(_Engine!$O$3,AU70+Q71),2),0)</f>
        <v>0</v>
      </c>
      <c r="AB71" s="28">
        <f>IF(AND(_Engine!$P$4=1,AV70&gt;0),ROUND(MIN(_Engine!$O$4,AV70+R71),2),0)</f>
        <v>0</v>
      </c>
      <c r="AC71" s="28">
        <f>IF(AND(_Engine!$P$5=1,AW70&gt;0),ROUND(MIN(_Engine!$O$5,AW70+S71),2),0)</f>
        <v>0</v>
      </c>
      <c r="AD71" s="28">
        <f>IF(AND(_Engine!$P$6=1,AX70&gt;0),ROUND(MIN(_Engine!$O$6,AX70+T71),2),0)</f>
        <v>0</v>
      </c>
      <c r="AE71" s="28">
        <f>IF(AND(_Engine!$P$7=1,AY70&gt;0),ROUND(MIN(_Engine!$O$7,AY70+U71),2),0)</f>
        <v>0</v>
      </c>
      <c r="AF71" s="28">
        <f>IF(AND(_Engine!$P$8=1,AZ70&gt;0),ROUND(MIN(_Engine!$O$8,AZ70+V71),2),0)</f>
        <v>0</v>
      </c>
      <c r="AG71" s="28">
        <f>IF(AND(_Engine!$P$9=1,BA70&gt;0),ROUND(MIN(_Engine!$O$9,BA70+W71),2),0)</f>
        <v>0</v>
      </c>
      <c r="AH71" s="28">
        <f>IF(AND(_Engine!$P$10=1,BB70&gt;0),ROUND(MIN(_Engine!$O$10,BB70+X71),2),0)</f>
        <v>0</v>
      </c>
      <c r="AI71" s="28">
        <f>IF(AND(_Engine!$P$11=1,BC70&gt;0),ROUND(MIN(_Engine!$O$11,BC70+Y71),2),0)</f>
        <v>0</v>
      </c>
      <c r="AJ71" s="28">
        <f>IF(AND(_Engine!$P$12=1,BD70&gt;0),ROUND(MIN(_Engine!$O$12,BD70+Z71),2),0)</f>
        <v>0</v>
      </c>
      <c r="AK71" s="28">
        <f>IF(AND(_Engine!$P$3=1,AU70&gt;0),ROUND(MAX(0,MIN(AU70+Q71-AA71,BE71-0)),2),0)</f>
        <v>0</v>
      </c>
      <c r="AL71" s="28">
        <f>IF(AND(_Engine!$P$4=1,AV70&gt;0),ROUND(MAX(0,MIN(AV70+R71-AB71,BE71-SUM(AK71:AK71))),2),0)</f>
        <v>0</v>
      </c>
      <c r="AM71" s="28">
        <f>IF(AND(_Engine!$P$5=1,AW70&gt;0),ROUND(MAX(0,MIN(AW70+S71-AC71,BE71-SUM(AK71:AL71))),2),0)</f>
        <v>0</v>
      </c>
      <c r="AN71" s="28">
        <f>IF(AND(_Engine!$P$6=1,AX70&gt;0),ROUND(MAX(0,MIN(AX70+T71-AD71,BE71-SUM(AK71:AM71))),2),0)</f>
        <v>0</v>
      </c>
      <c r="AO71" s="28">
        <f>IF(AND(_Engine!$P$7=1,AY70&gt;0),ROUND(MAX(0,MIN(AY70+U71-AE71,BE71-SUM(AK71:AN71))),2),0)</f>
        <v>0</v>
      </c>
      <c r="AP71" s="28">
        <f>IF(AND(_Engine!$P$8=1,AZ70&gt;0),ROUND(MAX(0,MIN(AZ70+V71-AF71,BE71-SUM(AK71:AO71))),2),0)</f>
        <v>0</v>
      </c>
      <c r="AQ71" s="28">
        <f>IF(AND(_Engine!$P$9=1,BA70&gt;0),ROUND(MAX(0,MIN(BA70+W71-AG71,BE71-SUM(AK71:AP71))),2),0)</f>
        <v>0</v>
      </c>
      <c r="AR71" s="28">
        <f>IF(AND(_Engine!$P$10=1,BB70&gt;0),ROUND(MAX(0,MIN(BB70+X71-AH71,BE71-SUM(AK71:AQ71))),2),0)</f>
        <v>0</v>
      </c>
      <c r="AS71" s="28">
        <f>IF(AND(_Engine!$P$11=1,BC70&gt;0),ROUND(MAX(0,MIN(BC70+Y71-AI71,BE71-SUM(AK71:AR71))),2),0)</f>
        <v>0</v>
      </c>
      <c r="AT71" s="28">
        <f>IF(AND(_Engine!$P$12=1,BD70&gt;0),ROUND(MAX(0,MIN(BD70+Z71-AJ71,BE71-SUM(AK71:AS71))),2),0)</f>
        <v>0</v>
      </c>
      <c r="AU71" s="28">
        <f>IF(_Engine!$P$3=1,MAX(0,ROUND(AU70+Q71-AA71-AK71,2)),0)</f>
        <v>0</v>
      </c>
      <c r="AV71" s="28">
        <f>IF(_Engine!$P$4=1,MAX(0,ROUND(AV70+R71-AB71-AL71,2)),0)</f>
        <v>0</v>
      </c>
      <c r="AW71" s="28">
        <f>IF(_Engine!$P$5=1,MAX(0,ROUND(AW70+S71-AC71-AM71,2)),0)</f>
        <v>0</v>
      </c>
      <c r="AX71" s="28">
        <f>IF(_Engine!$P$6=1,MAX(0,ROUND(AX70+T71-AD71-AN71,2)),0)</f>
        <v>0</v>
      </c>
      <c r="AY71" s="28">
        <f>IF(_Engine!$P$7=1,MAX(0,ROUND(AY70+U71-AE71-AO71,2)),0)</f>
        <v>0</v>
      </c>
      <c r="AZ71" s="28">
        <f>IF(_Engine!$P$8=1,MAX(0,ROUND(AZ70+V71-AF71-AP71,2)),0)</f>
        <v>0</v>
      </c>
      <c r="BA71" s="28">
        <f>IF(_Engine!$P$9=1,MAX(0,ROUND(BA70+W71-AG71-AQ71,2)),0)</f>
        <v>0</v>
      </c>
      <c r="BB71" s="28">
        <f>IF(_Engine!$P$10=1,MAX(0,ROUND(BB70+X71-AH71-AR71,2)),0)</f>
        <v>0</v>
      </c>
      <c r="BC71" s="28">
        <f>IF(_Engine!$P$11=1,MAX(0,ROUND(BC70+Y71-AI71-AS71,2)),0)</f>
        <v>0</v>
      </c>
      <c r="BD71" s="28">
        <f>IF(_Engine!$P$12=1,MAX(0,ROUND(BD70+Z71-AJ71-AT71,2)),0)</f>
        <v>0</v>
      </c>
      <c r="BE71" s="28">
        <f>ROUND(IFERROR('Debt Planner'!$C$8,0)+IFERROR(C71,0)+MAX(0,_Engine!$E$14-SUM(AA71:AJ71)),2)</f>
        <v>0</v>
      </c>
    </row>
    <row r="72" spans="1:57" x14ac:dyDescent="0.3">
      <c r="A72" s="24">
        <v>64</v>
      </c>
      <c r="B72" s="25">
        <f t="shared" ca="1" si="2"/>
        <v>48112</v>
      </c>
      <c r="C72" s="26">
        <v>0</v>
      </c>
      <c r="D72" s="27">
        <f t="shared" si="0"/>
        <v>0</v>
      </c>
      <c r="E72" s="18" t="str">
        <f>IF(_Engine!$P$3=0,"",IF((AA72+AK72)&gt;0,AA72+AK72,""))</f>
        <v/>
      </c>
      <c r="F72" s="18" t="str">
        <f>IF(_Engine!$P$4=0,"",IF((AB72+AL72)&gt;0,AB72+AL72,""))</f>
        <v/>
      </c>
      <c r="G72" s="18" t="str">
        <f>IF(_Engine!$P$5=0,"",IF((AC72+AM72)&gt;0,AC72+AM72,""))</f>
        <v/>
      </c>
      <c r="H72" s="18" t="str">
        <f>IF(_Engine!$P$6=0,"",IF((AD72+AN72)&gt;0,AD72+AN72,""))</f>
        <v/>
      </c>
      <c r="I72" s="18" t="str">
        <f>IF(_Engine!$P$7=0,"",IF((AE72+AO72)&gt;0,AE72+AO72,""))</f>
        <v/>
      </c>
      <c r="J72" s="18" t="str">
        <f>IF(_Engine!$P$8=0,"",IF((AF72+AP72)&gt;0,AF72+AP72,""))</f>
        <v/>
      </c>
      <c r="K72" s="18" t="str">
        <f>IF(_Engine!$P$9=0,"",IF((AG72+AQ72)&gt;0,AG72+AQ72,""))</f>
        <v/>
      </c>
      <c r="L72" s="18" t="str">
        <f>IF(_Engine!$P$10=0,"",IF((AH72+AR72)&gt;0,AH72+AR72,""))</f>
        <v/>
      </c>
      <c r="M72" s="18" t="str">
        <f>IF(_Engine!$P$11=0,"",IF((AI72+AS72)&gt;0,AI72+AS72,""))</f>
        <v/>
      </c>
      <c r="N72" s="18" t="str">
        <f>IF(_Engine!$P$12=0,"",IF((AJ72+AT72)&gt;0,AJ72+AT72,""))</f>
        <v/>
      </c>
      <c r="O72" s="27">
        <f t="shared" si="1"/>
        <v>0</v>
      </c>
      <c r="Q72" s="28">
        <f>IF(AND(_Engine!$P$3=1,AU71&gt;0),ROUND(AU71*_Engine!$N$3/12,2),0)</f>
        <v>0</v>
      </c>
      <c r="R72" s="28">
        <f>IF(AND(_Engine!$P$4=1,AV71&gt;0),ROUND(AV71*_Engine!$N$4/12,2),0)</f>
        <v>0</v>
      </c>
      <c r="S72" s="28">
        <f>IF(AND(_Engine!$P$5=1,AW71&gt;0),ROUND(AW71*_Engine!$N$5/12,2),0)</f>
        <v>0</v>
      </c>
      <c r="T72" s="28">
        <f>IF(AND(_Engine!$P$6=1,AX71&gt;0),ROUND(AX71*_Engine!$N$6/12,2),0)</f>
        <v>0</v>
      </c>
      <c r="U72" s="28">
        <f>IF(AND(_Engine!$P$7=1,AY71&gt;0),ROUND(AY71*_Engine!$N$7/12,2),0)</f>
        <v>0</v>
      </c>
      <c r="V72" s="28">
        <f>IF(AND(_Engine!$P$8=1,AZ71&gt;0),ROUND(AZ71*_Engine!$N$8/12,2),0)</f>
        <v>0</v>
      </c>
      <c r="W72" s="28">
        <f>IF(AND(_Engine!$P$9=1,BA71&gt;0),ROUND(BA71*_Engine!$N$9/12,2),0)</f>
        <v>0</v>
      </c>
      <c r="X72" s="28">
        <f>IF(AND(_Engine!$P$10=1,BB71&gt;0),ROUND(BB71*_Engine!$N$10/12,2),0)</f>
        <v>0</v>
      </c>
      <c r="Y72" s="28">
        <f>IF(AND(_Engine!$P$11=1,BC71&gt;0),ROUND(BC71*_Engine!$N$11/12,2),0)</f>
        <v>0</v>
      </c>
      <c r="Z72" s="28">
        <f>IF(AND(_Engine!$P$12=1,BD71&gt;0),ROUND(BD71*_Engine!$N$12/12,2),0)</f>
        <v>0</v>
      </c>
      <c r="AA72" s="28">
        <f>IF(AND(_Engine!$P$3=1,AU71&gt;0),ROUND(MIN(_Engine!$O$3,AU71+Q72),2),0)</f>
        <v>0</v>
      </c>
      <c r="AB72" s="28">
        <f>IF(AND(_Engine!$P$4=1,AV71&gt;0),ROUND(MIN(_Engine!$O$4,AV71+R72),2),0)</f>
        <v>0</v>
      </c>
      <c r="AC72" s="28">
        <f>IF(AND(_Engine!$P$5=1,AW71&gt;0),ROUND(MIN(_Engine!$O$5,AW71+S72),2),0)</f>
        <v>0</v>
      </c>
      <c r="AD72" s="28">
        <f>IF(AND(_Engine!$P$6=1,AX71&gt;0),ROUND(MIN(_Engine!$O$6,AX71+T72),2),0)</f>
        <v>0</v>
      </c>
      <c r="AE72" s="28">
        <f>IF(AND(_Engine!$P$7=1,AY71&gt;0),ROUND(MIN(_Engine!$O$7,AY71+U72),2),0)</f>
        <v>0</v>
      </c>
      <c r="AF72" s="28">
        <f>IF(AND(_Engine!$P$8=1,AZ71&gt;0),ROUND(MIN(_Engine!$O$8,AZ71+V72),2),0)</f>
        <v>0</v>
      </c>
      <c r="AG72" s="28">
        <f>IF(AND(_Engine!$P$9=1,BA71&gt;0),ROUND(MIN(_Engine!$O$9,BA71+W72),2),0)</f>
        <v>0</v>
      </c>
      <c r="AH72" s="28">
        <f>IF(AND(_Engine!$P$10=1,BB71&gt;0),ROUND(MIN(_Engine!$O$10,BB71+X72),2),0)</f>
        <v>0</v>
      </c>
      <c r="AI72" s="28">
        <f>IF(AND(_Engine!$P$11=1,BC71&gt;0),ROUND(MIN(_Engine!$O$11,BC71+Y72),2),0)</f>
        <v>0</v>
      </c>
      <c r="AJ72" s="28">
        <f>IF(AND(_Engine!$P$12=1,BD71&gt;0),ROUND(MIN(_Engine!$O$12,BD71+Z72),2),0)</f>
        <v>0</v>
      </c>
      <c r="AK72" s="28">
        <f>IF(AND(_Engine!$P$3=1,AU71&gt;0),ROUND(MAX(0,MIN(AU71+Q72-AA72,BE72-0)),2),0)</f>
        <v>0</v>
      </c>
      <c r="AL72" s="28">
        <f>IF(AND(_Engine!$P$4=1,AV71&gt;0),ROUND(MAX(0,MIN(AV71+R72-AB72,BE72-SUM(AK72:AK72))),2),0)</f>
        <v>0</v>
      </c>
      <c r="AM72" s="28">
        <f>IF(AND(_Engine!$P$5=1,AW71&gt;0),ROUND(MAX(0,MIN(AW71+S72-AC72,BE72-SUM(AK72:AL72))),2),0)</f>
        <v>0</v>
      </c>
      <c r="AN72" s="28">
        <f>IF(AND(_Engine!$P$6=1,AX71&gt;0),ROUND(MAX(0,MIN(AX71+T72-AD72,BE72-SUM(AK72:AM72))),2),0)</f>
        <v>0</v>
      </c>
      <c r="AO72" s="28">
        <f>IF(AND(_Engine!$P$7=1,AY71&gt;0),ROUND(MAX(0,MIN(AY71+U72-AE72,BE72-SUM(AK72:AN72))),2),0)</f>
        <v>0</v>
      </c>
      <c r="AP72" s="28">
        <f>IF(AND(_Engine!$P$8=1,AZ71&gt;0),ROUND(MAX(0,MIN(AZ71+V72-AF72,BE72-SUM(AK72:AO72))),2),0)</f>
        <v>0</v>
      </c>
      <c r="AQ72" s="28">
        <f>IF(AND(_Engine!$P$9=1,BA71&gt;0),ROUND(MAX(0,MIN(BA71+W72-AG72,BE72-SUM(AK72:AP72))),2),0)</f>
        <v>0</v>
      </c>
      <c r="AR72" s="28">
        <f>IF(AND(_Engine!$P$10=1,BB71&gt;0),ROUND(MAX(0,MIN(BB71+X72-AH72,BE72-SUM(AK72:AQ72))),2),0)</f>
        <v>0</v>
      </c>
      <c r="AS72" s="28">
        <f>IF(AND(_Engine!$P$11=1,BC71&gt;0),ROUND(MAX(0,MIN(BC71+Y72-AI72,BE72-SUM(AK72:AR72))),2),0)</f>
        <v>0</v>
      </c>
      <c r="AT72" s="28">
        <f>IF(AND(_Engine!$P$12=1,BD71&gt;0),ROUND(MAX(0,MIN(BD71+Z72-AJ72,BE72-SUM(AK72:AS72))),2),0)</f>
        <v>0</v>
      </c>
      <c r="AU72" s="28">
        <f>IF(_Engine!$P$3=1,MAX(0,ROUND(AU71+Q72-AA72-AK72,2)),0)</f>
        <v>0</v>
      </c>
      <c r="AV72" s="28">
        <f>IF(_Engine!$P$4=1,MAX(0,ROUND(AV71+R72-AB72-AL72,2)),0)</f>
        <v>0</v>
      </c>
      <c r="AW72" s="28">
        <f>IF(_Engine!$P$5=1,MAX(0,ROUND(AW71+S72-AC72-AM72,2)),0)</f>
        <v>0</v>
      </c>
      <c r="AX72" s="28">
        <f>IF(_Engine!$P$6=1,MAX(0,ROUND(AX71+T72-AD72-AN72,2)),0)</f>
        <v>0</v>
      </c>
      <c r="AY72" s="28">
        <f>IF(_Engine!$P$7=1,MAX(0,ROUND(AY71+U72-AE72-AO72,2)),0)</f>
        <v>0</v>
      </c>
      <c r="AZ72" s="28">
        <f>IF(_Engine!$P$8=1,MAX(0,ROUND(AZ71+V72-AF72-AP72,2)),0)</f>
        <v>0</v>
      </c>
      <c r="BA72" s="28">
        <f>IF(_Engine!$P$9=1,MAX(0,ROUND(BA71+W72-AG72-AQ72,2)),0)</f>
        <v>0</v>
      </c>
      <c r="BB72" s="28">
        <f>IF(_Engine!$P$10=1,MAX(0,ROUND(BB71+X72-AH72-AR72,2)),0)</f>
        <v>0</v>
      </c>
      <c r="BC72" s="28">
        <f>IF(_Engine!$P$11=1,MAX(0,ROUND(BC71+Y72-AI72-AS72,2)),0)</f>
        <v>0</v>
      </c>
      <c r="BD72" s="28">
        <f>IF(_Engine!$P$12=1,MAX(0,ROUND(BD71+Z72-AJ72-AT72,2)),0)</f>
        <v>0</v>
      </c>
      <c r="BE72" s="28">
        <f>ROUND(IFERROR('Debt Planner'!$C$8,0)+IFERROR(C72,0)+MAX(0,_Engine!$E$14-SUM(AA72:AJ72)),2)</f>
        <v>0</v>
      </c>
    </row>
    <row r="73" spans="1:57" x14ac:dyDescent="0.3">
      <c r="A73" s="24">
        <v>65</v>
      </c>
      <c r="B73" s="25">
        <f t="shared" ca="1" si="2"/>
        <v>48142</v>
      </c>
      <c r="C73" s="26">
        <v>0</v>
      </c>
      <c r="D73" s="27">
        <f t="shared" ref="D73:D136" si="3">ROUND(SUM(AA73:AJ73)+SUM(AK73:AT73),2)</f>
        <v>0</v>
      </c>
      <c r="E73" s="18" t="str">
        <f>IF(_Engine!$P$3=0,"",IF((AA73+AK73)&gt;0,AA73+AK73,""))</f>
        <v/>
      </c>
      <c r="F73" s="18" t="str">
        <f>IF(_Engine!$P$4=0,"",IF((AB73+AL73)&gt;0,AB73+AL73,""))</f>
        <v/>
      </c>
      <c r="G73" s="18" t="str">
        <f>IF(_Engine!$P$5=0,"",IF((AC73+AM73)&gt;0,AC73+AM73,""))</f>
        <v/>
      </c>
      <c r="H73" s="18" t="str">
        <f>IF(_Engine!$P$6=0,"",IF((AD73+AN73)&gt;0,AD73+AN73,""))</f>
        <v/>
      </c>
      <c r="I73" s="18" t="str">
        <f>IF(_Engine!$P$7=0,"",IF((AE73+AO73)&gt;0,AE73+AO73,""))</f>
        <v/>
      </c>
      <c r="J73" s="18" t="str">
        <f>IF(_Engine!$P$8=0,"",IF((AF73+AP73)&gt;0,AF73+AP73,""))</f>
        <v/>
      </c>
      <c r="K73" s="18" t="str">
        <f>IF(_Engine!$P$9=0,"",IF((AG73+AQ73)&gt;0,AG73+AQ73,""))</f>
        <v/>
      </c>
      <c r="L73" s="18" t="str">
        <f>IF(_Engine!$P$10=0,"",IF((AH73+AR73)&gt;0,AH73+AR73,""))</f>
        <v/>
      </c>
      <c r="M73" s="18" t="str">
        <f>IF(_Engine!$P$11=0,"",IF((AI73+AS73)&gt;0,AI73+AS73,""))</f>
        <v/>
      </c>
      <c r="N73" s="18" t="str">
        <f>IF(_Engine!$P$12=0,"",IF((AJ73+AT73)&gt;0,AJ73+AT73,""))</f>
        <v/>
      </c>
      <c r="O73" s="27">
        <f t="shared" ref="O73:O136" si="4">ROUND(SUM(AU73:BD73),2)</f>
        <v>0</v>
      </c>
      <c r="Q73" s="28">
        <f>IF(AND(_Engine!$P$3=1,AU72&gt;0),ROUND(AU72*_Engine!$N$3/12,2),0)</f>
        <v>0</v>
      </c>
      <c r="R73" s="28">
        <f>IF(AND(_Engine!$P$4=1,AV72&gt;0),ROUND(AV72*_Engine!$N$4/12,2),0)</f>
        <v>0</v>
      </c>
      <c r="S73" s="28">
        <f>IF(AND(_Engine!$P$5=1,AW72&gt;0),ROUND(AW72*_Engine!$N$5/12,2),0)</f>
        <v>0</v>
      </c>
      <c r="T73" s="28">
        <f>IF(AND(_Engine!$P$6=1,AX72&gt;0),ROUND(AX72*_Engine!$N$6/12,2),0)</f>
        <v>0</v>
      </c>
      <c r="U73" s="28">
        <f>IF(AND(_Engine!$P$7=1,AY72&gt;0),ROUND(AY72*_Engine!$N$7/12,2),0)</f>
        <v>0</v>
      </c>
      <c r="V73" s="28">
        <f>IF(AND(_Engine!$P$8=1,AZ72&gt;0),ROUND(AZ72*_Engine!$N$8/12,2),0)</f>
        <v>0</v>
      </c>
      <c r="W73" s="28">
        <f>IF(AND(_Engine!$P$9=1,BA72&gt;0),ROUND(BA72*_Engine!$N$9/12,2),0)</f>
        <v>0</v>
      </c>
      <c r="X73" s="28">
        <f>IF(AND(_Engine!$P$10=1,BB72&gt;0),ROUND(BB72*_Engine!$N$10/12,2),0)</f>
        <v>0</v>
      </c>
      <c r="Y73" s="28">
        <f>IF(AND(_Engine!$P$11=1,BC72&gt;0),ROUND(BC72*_Engine!$N$11/12,2),0)</f>
        <v>0</v>
      </c>
      <c r="Z73" s="28">
        <f>IF(AND(_Engine!$P$12=1,BD72&gt;0),ROUND(BD72*_Engine!$N$12/12,2),0)</f>
        <v>0</v>
      </c>
      <c r="AA73" s="28">
        <f>IF(AND(_Engine!$P$3=1,AU72&gt;0),ROUND(MIN(_Engine!$O$3,AU72+Q73),2),0)</f>
        <v>0</v>
      </c>
      <c r="AB73" s="28">
        <f>IF(AND(_Engine!$P$4=1,AV72&gt;0),ROUND(MIN(_Engine!$O$4,AV72+R73),2),0)</f>
        <v>0</v>
      </c>
      <c r="AC73" s="28">
        <f>IF(AND(_Engine!$P$5=1,AW72&gt;0),ROUND(MIN(_Engine!$O$5,AW72+S73),2),0)</f>
        <v>0</v>
      </c>
      <c r="AD73" s="28">
        <f>IF(AND(_Engine!$P$6=1,AX72&gt;0),ROUND(MIN(_Engine!$O$6,AX72+T73),2),0)</f>
        <v>0</v>
      </c>
      <c r="AE73" s="28">
        <f>IF(AND(_Engine!$P$7=1,AY72&gt;0),ROUND(MIN(_Engine!$O$7,AY72+U73),2),0)</f>
        <v>0</v>
      </c>
      <c r="AF73" s="28">
        <f>IF(AND(_Engine!$P$8=1,AZ72&gt;0),ROUND(MIN(_Engine!$O$8,AZ72+V73),2),0)</f>
        <v>0</v>
      </c>
      <c r="AG73" s="28">
        <f>IF(AND(_Engine!$P$9=1,BA72&gt;0),ROUND(MIN(_Engine!$O$9,BA72+W73),2),0)</f>
        <v>0</v>
      </c>
      <c r="AH73" s="28">
        <f>IF(AND(_Engine!$P$10=1,BB72&gt;0),ROUND(MIN(_Engine!$O$10,BB72+X73),2),0)</f>
        <v>0</v>
      </c>
      <c r="AI73" s="28">
        <f>IF(AND(_Engine!$P$11=1,BC72&gt;0),ROUND(MIN(_Engine!$O$11,BC72+Y73),2),0)</f>
        <v>0</v>
      </c>
      <c r="AJ73" s="28">
        <f>IF(AND(_Engine!$P$12=1,BD72&gt;0),ROUND(MIN(_Engine!$O$12,BD72+Z73),2),0)</f>
        <v>0</v>
      </c>
      <c r="AK73" s="28">
        <f>IF(AND(_Engine!$P$3=1,AU72&gt;0),ROUND(MAX(0,MIN(AU72+Q73-AA73,BE73-0)),2),0)</f>
        <v>0</v>
      </c>
      <c r="AL73" s="28">
        <f>IF(AND(_Engine!$P$4=1,AV72&gt;0),ROUND(MAX(0,MIN(AV72+R73-AB73,BE73-SUM(AK73:AK73))),2),0)</f>
        <v>0</v>
      </c>
      <c r="AM73" s="28">
        <f>IF(AND(_Engine!$P$5=1,AW72&gt;0),ROUND(MAX(0,MIN(AW72+S73-AC73,BE73-SUM(AK73:AL73))),2),0)</f>
        <v>0</v>
      </c>
      <c r="AN73" s="28">
        <f>IF(AND(_Engine!$P$6=1,AX72&gt;0),ROUND(MAX(0,MIN(AX72+T73-AD73,BE73-SUM(AK73:AM73))),2),0)</f>
        <v>0</v>
      </c>
      <c r="AO73" s="28">
        <f>IF(AND(_Engine!$P$7=1,AY72&gt;0),ROUND(MAX(0,MIN(AY72+U73-AE73,BE73-SUM(AK73:AN73))),2),0)</f>
        <v>0</v>
      </c>
      <c r="AP73" s="28">
        <f>IF(AND(_Engine!$P$8=1,AZ72&gt;0),ROUND(MAX(0,MIN(AZ72+V73-AF73,BE73-SUM(AK73:AO73))),2),0)</f>
        <v>0</v>
      </c>
      <c r="AQ73" s="28">
        <f>IF(AND(_Engine!$P$9=1,BA72&gt;0),ROUND(MAX(0,MIN(BA72+W73-AG73,BE73-SUM(AK73:AP73))),2),0)</f>
        <v>0</v>
      </c>
      <c r="AR73" s="28">
        <f>IF(AND(_Engine!$P$10=1,BB72&gt;0),ROUND(MAX(0,MIN(BB72+X73-AH73,BE73-SUM(AK73:AQ73))),2),0)</f>
        <v>0</v>
      </c>
      <c r="AS73" s="28">
        <f>IF(AND(_Engine!$P$11=1,BC72&gt;0),ROUND(MAX(0,MIN(BC72+Y73-AI73,BE73-SUM(AK73:AR73))),2),0)</f>
        <v>0</v>
      </c>
      <c r="AT73" s="28">
        <f>IF(AND(_Engine!$P$12=1,BD72&gt;0),ROUND(MAX(0,MIN(BD72+Z73-AJ73,BE73-SUM(AK73:AS73))),2),0)</f>
        <v>0</v>
      </c>
      <c r="AU73" s="28">
        <f>IF(_Engine!$P$3=1,MAX(0,ROUND(AU72+Q73-AA73-AK73,2)),0)</f>
        <v>0</v>
      </c>
      <c r="AV73" s="28">
        <f>IF(_Engine!$P$4=1,MAX(0,ROUND(AV72+R73-AB73-AL73,2)),0)</f>
        <v>0</v>
      </c>
      <c r="AW73" s="28">
        <f>IF(_Engine!$P$5=1,MAX(0,ROUND(AW72+S73-AC73-AM73,2)),0)</f>
        <v>0</v>
      </c>
      <c r="AX73" s="28">
        <f>IF(_Engine!$P$6=1,MAX(0,ROUND(AX72+T73-AD73-AN73,2)),0)</f>
        <v>0</v>
      </c>
      <c r="AY73" s="28">
        <f>IF(_Engine!$P$7=1,MAX(0,ROUND(AY72+U73-AE73-AO73,2)),0)</f>
        <v>0</v>
      </c>
      <c r="AZ73" s="28">
        <f>IF(_Engine!$P$8=1,MAX(0,ROUND(AZ72+V73-AF73-AP73,2)),0)</f>
        <v>0</v>
      </c>
      <c r="BA73" s="28">
        <f>IF(_Engine!$P$9=1,MAX(0,ROUND(BA72+W73-AG73-AQ73,2)),0)</f>
        <v>0</v>
      </c>
      <c r="BB73" s="28">
        <f>IF(_Engine!$P$10=1,MAX(0,ROUND(BB72+X73-AH73-AR73,2)),0)</f>
        <v>0</v>
      </c>
      <c r="BC73" s="28">
        <f>IF(_Engine!$P$11=1,MAX(0,ROUND(BC72+Y73-AI73-AS73,2)),0)</f>
        <v>0</v>
      </c>
      <c r="BD73" s="28">
        <f>IF(_Engine!$P$12=1,MAX(0,ROUND(BD72+Z73-AJ73-AT73,2)),0)</f>
        <v>0</v>
      </c>
      <c r="BE73" s="28">
        <f>ROUND(IFERROR('Debt Planner'!$C$8,0)+IFERROR(C73,0)+MAX(0,_Engine!$E$14-SUM(AA73:AJ73)),2)</f>
        <v>0</v>
      </c>
    </row>
    <row r="74" spans="1:57" x14ac:dyDescent="0.3">
      <c r="A74" s="24">
        <v>66</v>
      </c>
      <c r="B74" s="25">
        <f t="shared" ref="B74:B137" ca="1" si="5">EDATE(B73,1)</f>
        <v>48173</v>
      </c>
      <c r="C74" s="26">
        <v>0</v>
      </c>
      <c r="D74" s="27">
        <f t="shared" si="3"/>
        <v>0</v>
      </c>
      <c r="E74" s="18" t="str">
        <f>IF(_Engine!$P$3=0,"",IF((AA74+AK74)&gt;0,AA74+AK74,""))</f>
        <v/>
      </c>
      <c r="F74" s="18" t="str">
        <f>IF(_Engine!$P$4=0,"",IF((AB74+AL74)&gt;0,AB74+AL74,""))</f>
        <v/>
      </c>
      <c r="G74" s="18" t="str">
        <f>IF(_Engine!$P$5=0,"",IF((AC74+AM74)&gt;0,AC74+AM74,""))</f>
        <v/>
      </c>
      <c r="H74" s="18" t="str">
        <f>IF(_Engine!$P$6=0,"",IF((AD74+AN74)&gt;0,AD74+AN74,""))</f>
        <v/>
      </c>
      <c r="I74" s="18" t="str">
        <f>IF(_Engine!$P$7=0,"",IF((AE74+AO74)&gt;0,AE74+AO74,""))</f>
        <v/>
      </c>
      <c r="J74" s="18" t="str">
        <f>IF(_Engine!$P$8=0,"",IF((AF74+AP74)&gt;0,AF74+AP74,""))</f>
        <v/>
      </c>
      <c r="K74" s="18" t="str">
        <f>IF(_Engine!$P$9=0,"",IF((AG74+AQ74)&gt;0,AG74+AQ74,""))</f>
        <v/>
      </c>
      <c r="L74" s="18" t="str">
        <f>IF(_Engine!$P$10=0,"",IF((AH74+AR74)&gt;0,AH74+AR74,""))</f>
        <v/>
      </c>
      <c r="M74" s="18" t="str">
        <f>IF(_Engine!$P$11=0,"",IF((AI74+AS74)&gt;0,AI74+AS74,""))</f>
        <v/>
      </c>
      <c r="N74" s="18" t="str">
        <f>IF(_Engine!$P$12=0,"",IF((AJ74+AT74)&gt;0,AJ74+AT74,""))</f>
        <v/>
      </c>
      <c r="O74" s="27">
        <f t="shared" si="4"/>
        <v>0</v>
      </c>
      <c r="Q74" s="28">
        <f>IF(AND(_Engine!$P$3=1,AU73&gt;0),ROUND(AU73*_Engine!$N$3/12,2),0)</f>
        <v>0</v>
      </c>
      <c r="R74" s="28">
        <f>IF(AND(_Engine!$P$4=1,AV73&gt;0),ROUND(AV73*_Engine!$N$4/12,2),0)</f>
        <v>0</v>
      </c>
      <c r="S74" s="28">
        <f>IF(AND(_Engine!$P$5=1,AW73&gt;0),ROUND(AW73*_Engine!$N$5/12,2),0)</f>
        <v>0</v>
      </c>
      <c r="T74" s="28">
        <f>IF(AND(_Engine!$P$6=1,AX73&gt;0),ROUND(AX73*_Engine!$N$6/12,2),0)</f>
        <v>0</v>
      </c>
      <c r="U74" s="28">
        <f>IF(AND(_Engine!$P$7=1,AY73&gt;0),ROUND(AY73*_Engine!$N$7/12,2),0)</f>
        <v>0</v>
      </c>
      <c r="V74" s="28">
        <f>IF(AND(_Engine!$P$8=1,AZ73&gt;0),ROUND(AZ73*_Engine!$N$8/12,2),0)</f>
        <v>0</v>
      </c>
      <c r="W74" s="28">
        <f>IF(AND(_Engine!$P$9=1,BA73&gt;0),ROUND(BA73*_Engine!$N$9/12,2),0)</f>
        <v>0</v>
      </c>
      <c r="X74" s="28">
        <f>IF(AND(_Engine!$P$10=1,BB73&gt;0),ROUND(BB73*_Engine!$N$10/12,2),0)</f>
        <v>0</v>
      </c>
      <c r="Y74" s="28">
        <f>IF(AND(_Engine!$P$11=1,BC73&gt;0),ROUND(BC73*_Engine!$N$11/12,2),0)</f>
        <v>0</v>
      </c>
      <c r="Z74" s="28">
        <f>IF(AND(_Engine!$P$12=1,BD73&gt;0),ROUND(BD73*_Engine!$N$12/12,2),0)</f>
        <v>0</v>
      </c>
      <c r="AA74" s="28">
        <f>IF(AND(_Engine!$P$3=1,AU73&gt;0),ROUND(MIN(_Engine!$O$3,AU73+Q74),2),0)</f>
        <v>0</v>
      </c>
      <c r="AB74" s="28">
        <f>IF(AND(_Engine!$P$4=1,AV73&gt;0),ROUND(MIN(_Engine!$O$4,AV73+R74),2),0)</f>
        <v>0</v>
      </c>
      <c r="AC74" s="28">
        <f>IF(AND(_Engine!$P$5=1,AW73&gt;0),ROUND(MIN(_Engine!$O$5,AW73+S74),2),0)</f>
        <v>0</v>
      </c>
      <c r="AD74" s="28">
        <f>IF(AND(_Engine!$P$6=1,AX73&gt;0),ROUND(MIN(_Engine!$O$6,AX73+T74),2),0)</f>
        <v>0</v>
      </c>
      <c r="AE74" s="28">
        <f>IF(AND(_Engine!$P$7=1,AY73&gt;0),ROUND(MIN(_Engine!$O$7,AY73+U74),2),0)</f>
        <v>0</v>
      </c>
      <c r="AF74" s="28">
        <f>IF(AND(_Engine!$P$8=1,AZ73&gt;0),ROUND(MIN(_Engine!$O$8,AZ73+V74),2),0)</f>
        <v>0</v>
      </c>
      <c r="AG74" s="28">
        <f>IF(AND(_Engine!$P$9=1,BA73&gt;0),ROUND(MIN(_Engine!$O$9,BA73+W74),2),0)</f>
        <v>0</v>
      </c>
      <c r="AH74" s="28">
        <f>IF(AND(_Engine!$P$10=1,BB73&gt;0),ROUND(MIN(_Engine!$O$10,BB73+X74),2),0)</f>
        <v>0</v>
      </c>
      <c r="AI74" s="28">
        <f>IF(AND(_Engine!$P$11=1,BC73&gt;0),ROUND(MIN(_Engine!$O$11,BC73+Y74),2),0)</f>
        <v>0</v>
      </c>
      <c r="AJ74" s="28">
        <f>IF(AND(_Engine!$P$12=1,BD73&gt;0),ROUND(MIN(_Engine!$O$12,BD73+Z74),2),0)</f>
        <v>0</v>
      </c>
      <c r="AK74" s="28">
        <f>IF(AND(_Engine!$P$3=1,AU73&gt;0),ROUND(MAX(0,MIN(AU73+Q74-AA74,BE74-0)),2),0)</f>
        <v>0</v>
      </c>
      <c r="AL74" s="28">
        <f>IF(AND(_Engine!$P$4=1,AV73&gt;0),ROUND(MAX(0,MIN(AV73+R74-AB74,BE74-SUM(AK74:AK74))),2),0)</f>
        <v>0</v>
      </c>
      <c r="AM74" s="28">
        <f>IF(AND(_Engine!$P$5=1,AW73&gt;0),ROUND(MAX(0,MIN(AW73+S74-AC74,BE74-SUM(AK74:AL74))),2),0)</f>
        <v>0</v>
      </c>
      <c r="AN74" s="28">
        <f>IF(AND(_Engine!$P$6=1,AX73&gt;0),ROUND(MAX(0,MIN(AX73+T74-AD74,BE74-SUM(AK74:AM74))),2),0)</f>
        <v>0</v>
      </c>
      <c r="AO74" s="28">
        <f>IF(AND(_Engine!$P$7=1,AY73&gt;0),ROUND(MAX(0,MIN(AY73+U74-AE74,BE74-SUM(AK74:AN74))),2),0)</f>
        <v>0</v>
      </c>
      <c r="AP74" s="28">
        <f>IF(AND(_Engine!$P$8=1,AZ73&gt;0),ROUND(MAX(0,MIN(AZ73+V74-AF74,BE74-SUM(AK74:AO74))),2),0)</f>
        <v>0</v>
      </c>
      <c r="AQ74" s="28">
        <f>IF(AND(_Engine!$P$9=1,BA73&gt;0),ROUND(MAX(0,MIN(BA73+W74-AG74,BE74-SUM(AK74:AP74))),2),0)</f>
        <v>0</v>
      </c>
      <c r="AR74" s="28">
        <f>IF(AND(_Engine!$P$10=1,BB73&gt;0),ROUND(MAX(0,MIN(BB73+X74-AH74,BE74-SUM(AK74:AQ74))),2),0)</f>
        <v>0</v>
      </c>
      <c r="AS74" s="28">
        <f>IF(AND(_Engine!$P$11=1,BC73&gt;0),ROUND(MAX(0,MIN(BC73+Y74-AI74,BE74-SUM(AK74:AR74))),2),0)</f>
        <v>0</v>
      </c>
      <c r="AT74" s="28">
        <f>IF(AND(_Engine!$P$12=1,BD73&gt;0),ROUND(MAX(0,MIN(BD73+Z74-AJ74,BE74-SUM(AK74:AS74))),2),0)</f>
        <v>0</v>
      </c>
      <c r="AU74" s="28">
        <f>IF(_Engine!$P$3=1,MAX(0,ROUND(AU73+Q74-AA74-AK74,2)),0)</f>
        <v>0</v>
      </c>
      <c r="AV74" s="28">
        <f>IF(_Engine!$P$4=1,MAX(0,ROUND(AV73+R74-AB74-AL74,2)),0)</f>
        <v>0</v>
      </c>
      <c r="AW74" s="28">
        <f>IF(_Engine!$P$5=1,MAX(0,ROUND(AW73+S74-AC74-AM74,2)),0)</f>
        <v>0</v>
      </c>
      <c r="AX74" s="28">
        <f>IF(_Engine!$P$6=1,MAX(0,ROUND(AX73+T74-AD74-AN74,2)),0)</f>
        <v>0</v>
      </c>
      <c r="AY74" s="28">
        <f>IF(_Engine!$P$7=1,MAX(0,ROUND(AY73+U74-AE74-AO74,2)),0)</f>
        <v>0</v>
      </c>
      <c r="AZ74" s="28">
        <f>IF(_Engine!$P$8=1,MAX(0,ROUND(AZ73+V74-AF74-AP74,2)),0)</f>
        <v>0</v>
      </c>
      <c r="BA74" s="28">
        <f>IF(_Engine!$P$9=1,MAX(0,ROUND(BA73+W74-AG74-AQ74,2)),0)</f>
        <v>0</v>
      </c>
      <c r="BB74" s="28">
        <f>IF(_Engine!$P$10=1,MAX(0,ROUND(BB73+X74-AH74-AR74,2)),0)</f>
        <v>0</v>
      </c>
      <c r="BC74" s="28">
        <f>IF(_Engine!$P$11=1,MAX(0,ROUND(BC73+Y74-AI74-AS74,2)),0)</f>
        <v>0</v>
      </c>
      <c r="BD74" s="28">
        <f>IF(_Engine!$P$12=1,MAX(0,ROUND(BD73+Z74-AJ74-AT74,2)),0)</f>
        <v>0</v>
      </c>
      <c r="BE74" s="28">
        <f>ROUND(IFERROR('Debt Planner'!$C$8,0)+IFERROR(C74,0)+MAX(0,_Engine!$E$14-SUM(AA74:AJ74)),2)</f>
        <v>0</v>
      </c>
    </row>
    <row r="75" spans="1:57" x14ac:dyDescent="0.3">
      <c r="A75" s="24">
        <v>67</v>
      </c>
      <c r="B75" s="25">
        <f t="shared" ca="1" si="5"/>
        <v>48203</v>
      </c>
      <c r="C75" s="26">
        <v>0</v>
      </c>
      <c r="D75" s="27">
        <f t="shared" si="3"/>
        <v>0</v>
      </c>
      <c r="E75" s="18" t="str">
        <f>IF(_Engine!$P$3=0,"",IF((AA75+AK75)&gt;0,AA75+AK75,""))</f>
        <v/>
      </c>
      <c r="F75" s="18" t="str">
        <f>IF(_Engine!$P$4=0,"",IF((AB75+AL75)&gt;0,AB75+AL75,""))</f>
        <v/>
      </c>
      <c r="G75" s="18" t="str">
        <f>IF(_Engine!$P$5=0,"",IF((AC75+AM75)&gt;0,AC75+AM75,""))</f>
        <v/>
      </c>
      <c r="H75" s="18" t="str">
        <f>IF(_Engine!$P$6=0,"",IF((AD75+AN75)&gt;0,AD75+AN75,""))</f>
        <v/>
      </c>
      <c r="I75" s="18" t="str">
        <f>IF(_Engine!$P$7=0,"",IF((AE75+AO75)&gt;0,AE75+AO75,""))</f>
        <v/>
      </c>
      <c r="J75" s="18" t="str">
        <f>IF(_Engine!$P$8=0,"",IF((AF75+AP75)&gt;0,AF75+AP75,""))</f>
        <v/>
      </c>
      <c r="K75" s="18" t="str">
        <f>IF(_Engine!$P$9=0,"",IF((AG75+AQ75)&gt;0,AG75+AQ75,""))</f>
        <v/>
      </c>
      <c r="L75" s="18" t="str">
        <f>IF(_Engine!$P$10=0,"",IF((AH75+AR75)&gt;0,AH75+AR75,""))</f>
        <v/>
      </c>
      <c r="M75" s="18" t="str">
        <f>IF(_Engine!$P$11=0,"",IF((AI75+AS75)&gt;0,AI75+AS75,""))</f>
        <v/>
      </c>
      <c r="N75" s="18" t="str">
        <f>IF(_Engine!$P$12=0,"",IF((AJ75+AT75)&gt;0,AJ75+AT75,""))</f>
        <v/>
      </c>
      <c r="O75" s="27">
        <f t="shared" si="4"/>
        <v>0</v>
      </c>
      <c r="Q75" s="28">
        <f>IF(AND(_Engine!$P$3=1,AU74&gt;0),ROUND(AU74*_Engine!$N$3/12,2),0)</f>
        <v>0</v>
      </c>
      <c r="R75" s="28">
        <f>IF(AND(_Engine!$P$4=1,AV74&gt;0),ROUND(AV74*_Engine!$N$4/12,2),0)</f>
        <v>0</v>
      </c>
      <c r="S75" s="28">
        <f>IF(AND(_Engine!$P$5=1,AW74&gt;0),ROUND(AW74*_Engine!$N$5/12,2),0)</f>
        <v>0</v>
      </c>
      <c r="T75" s="28">
        <f>IF(AND(_Engine!$P$6=1,AX74&gt;0),ROUND(AX74*_Engine!$N$6/12,2),0)</f>
        <v>0</v>
      </c>
      <c r="U75" s="28">
        <f>IF(AND(_Engine!$P$7=1,AY74&gt;0),ROUND(AY74*_Engine!$N$7/12,2),0)</f>
        <v>0</v>
      </c>
      <c r="V75" s="28">
        <f>IF(AND(_Engine!$P$8=1,AZ74&gt;0),ROUND(AZ74*_Engine!$N$8/12,2),0)</f>
        <v>0</v>
      </c>
      <c r="W75" s="28">
        <f>IF(AND(_Engine!$P$9=1,BA74&gt;0),ROUND(BA74*_Engine!$N$9/12,2),0)</f>
        <v>0</v>
      </c>
      <c r="X75" s="28">
        <f>IF(AND(_Engine!$P$10=1,BB74&gt;0),ROUND(BB74*_Engine!$N$10/12,2),0)</f>
        <v>0</v>
      </c>
      <c r="Y75" s="28">
        <f>IF(AND(_Engine!$P$11=1,BC74&gt;0),ROUND(BC74*_Engine!$N$11/12,2),0)</f>
        <v>0</v>
      </c>
      <c r="Z75" s="28">
        <f>IF(AND(_Engine!$P$12=1,BD74&gt;0),ROUND(BD74*_Engine!$N$12/12,2),0)</f>
        <v>0</v>
      </c>
      <c r="AA75" s="28">
        <f>IF(AND(_Engine!$P$3=1,AU74&gt;0),ROUND(MIN(_Engine!$O$3,AU74+Q75),2),0)</f>
        <v>0</v>
      </c>
      <c r="AB75" s="28">
        <f>IF(AND(_Engine!$P$4=1,AV74&gt;0),ROUND(MIN(_Engine!$O$4,AV74+R75),2),0)</f>
        <v>0</v>
      </c>
      <c r="AC75" s="28">
        <f>IF(AND(_Engine!$P$5=1,AW74&gt;0),ROUND(MIN(_Engine!$O$5,AW74+S75),2),0)</f>
        <v>0</v>
      </c>
      <c r="AD75" s="28">
        <f>IF(AND(_Engine!$P$6=1,AX74&gt;0),ROUND(MIN(_Engine!$O$6,AX74+T75),2),0)</f>
        <v>0</v>
      </c>
      <c r="AE75" s="28">
        <f>IF(AND(_Engine!$P$7=1,AY74&gt;0),ROUND(MIN(_Engine!$O$7,AY74+U75),2),0)</f>
        <v>0</v>
      </c>
      <c r="AF75" s="28">
        <f>IF(AND(_Engine!$P$8=1,AZ74&gt;0),ROUND(MIN(_Engine!$O$8,AZ74+V75),2),0)</f>
        <v>0</v>
      </c>
      <c r="AG75" s="28">
        <f>IF(AND(_Engine!$P$9=1,BA74&gt;0),ROUND(MIN(_Engine!$O$9,BA74+W75),2),0)</f>
        <v>0</v>
      </c>
      <c r="AH75" s="28">
        <f>IF(AND(_Engine!$P$10=1,BB74&gt;0),ROUND(MIN(_Engine!$O$10,BB74+X75),2),0)</f>
        <v>0</v>
      </c>
      <c r="AI75" s="28">
        <f>IF(AND(_Engine!$P$11=1,BC74&gt;0),ROUND(MIN(_Engine!$O$11,BC74+Y75),2),0)</f>
        <v>0</v>
      </c>
      <c r="AJ75" s="28">
        <f>IF(AND(_Engine!$P$12=1,BD74&gt;0),ROUND(MIN(_Engine!$O$12,BD74+Z75),2),0)</f>
        <v>0</v>
      </c>
      <c r="AK75" s="28">
        <f>IF(AND(_Engine!$P$3=1,AU74&gt;0),ROUND(MAX(0,MIN(AU74+Q75-AA75,BE75-0)),2),0)</f>
        <v>0</v>
      </c>
      <c r="AL75" s="28">
        <f>IF(AND(_Engine!$P$4=1,AV74&gt;0),ROUND(MAX(0,MIN(AV74+R75-AB75,BE75-SUM(AK75:AK75))),2),0)</f>
        <v>0</v>
      </c>
      <c r="AM75" s="28">
        <f>IF(AND(_Engine!$P$5=1,AW74&gt;0),ROUND(MAX(0,MIN(AW74+S75-AC75,BE75-SUM(AK75:AL75))),2),0)</f>
        <v>0</v>
      </c>
      <c r="AN75" s="28">
        <f>IF(AND(_Engine!$P$6=1,AX74&gt;0),ROUND(MAX(0,MIN(AX74+T75-AD75,BE75-SUM(AK75:AM75))),2),0)</f>
        <v>0</v>
      </c>
      <c r="AO75" s="28">
        <f>IF(AND(_Engine!$P$7=1,AY74&gt;0),ROUND(MAX(0,MIN(AY74+U75-AE75,BE75-SUM(AK75:AN75))),2),0)</f>
        <v>0</v>
      </c>
      <c r="AP75" s="28">
        <f>IF(AND(_Engine!$P$8=1,AZ74&gt;0),ROUND(MAX(0,MIN(AZ74+V75-AF75,BE75-SUM(AK75:AO75))),2),0)</f>
        <v>0</v>
      </c>
      <c r="AQ75" s="28">
        <f>IF(AND(_Engine!$P$9=1,BA74&gt;0),ROUND(MAX(0,MIN(BA74+W75-AG75,BE75-SUM(AK75:AP75))),2),0)</f>
        <v>0</v>
      </c>
      <c r="AR75" s="28">
        <f>IF(AND(_Engine!$P$10=1,BB74&gt;0),ROUND(MAX(0,MIN(BB74+X75-AH75,BE75-SUM(AK75:AQ75))),2),0)</f>
        <v>0</v>
      </c>
      <c r="AS75" s="28">
        <f>IF(AND(_Engine!$P$11=1,BC74&gt;0),ROUND(MAX(0,MIN(BC74+Y75-AI75,BE75-SUM(AK75:AR75))),2),0)</f>
        <v>0</v>
      </c>
      <c r="AT75" s="28">
        <f>IF(AND(_Engine!$P$12=1,BD74&gt;0),ROUND(MAX(0,MIN(BD74+Z75-AJ75,BE75-SUM(AK75:AS75))),2),0)</f>
        <v>0</v>
      </c>
      <c r="AU75" s="28">
        <f>IF(_Engine!$P$3=1,MAX(0,ROUND(AU74+Q75-AA75-AK75,2)),0)</f>
        <v>0</v>
      </c>
      <c r="AV75" s="28">
        <f>IF(_Engine!$P$4=1,MAX(0,ROUND(AV74+R75-AB75-AL75,2)),0)</f>
        <v>0</v>
      </c>
      <c r="AW75" s="28">
        <f>IF(_Engine!$P$5=1,MAX(0,ROUND(AW74+S75-AC75-AM75,2)),0)</f>
        <v>0</v>
      </c>
      <c r="AX75" s="28">
        <f>IF(_Engine!$P$6=1,MAX(0,ROUND(AX74+T75-AD75-AN75,2)),0)</f>
        <v>0</v>
      </c>
      <c r="AY75" s="28">
        <f>IF(_Engine!$P$7=1,MAX(0,ROUND(AY74+U75-AE75-AO75,2)),0)</f>
        <v>0</v>
      </c>
      <c r="AZ75" s="28">
        <f>IF(_Engine!$P$8=1,MAX(0,ROUND(AZ74+V75-AF75-AP75,2)),0)</f>
        <v>0</v>
      </c>
      <c r="BA75" s="28">
        <f>IF(_Engine!$P$9=1,MAX(0,ROUND(BA74+W75-AG75-AQ75,2)),0)</f>
        <v>0</v>
      </c>
      <c r="BB75" s="28">
        <f>IF(_Engine!$P$10=1,MAX(0,ROUND(BB74+X75-AH75-AR75,2)),0)</f>
        <v>0</v>
      </c>
      <c r="BC75" s="28">
        <f>IF(_Engine!$P$11=1,MAX(0,ROUND(BC74+Y75-AI75-AS75,2)),0)</f>
        <v>0</v>
      </c>
      <c r="BD75" s="28">
        <f>IF(_Engine!$P$12=1,MAX(0,ROUND(BD74+Z75-AJ75-AT75,2)),0)</f>
        <v>0</v>
      </c>
      <c r="BE75" s="28">
        <f>ROUND(IFERROR('Debt Planner'!$C$8,0)+IFERROR(C75,0)+MAX(0,_Engine!$E$14-SUM(AA75:AJ75)),2)</f>
        <v>0</v>
      </c>
    </row>
    <row r="76" spans="1:57" x14ac:dyDescent="0.3">
      <c r="A76" s="24">
        <v>68</v>
      </c>
      <c r="B76" s="25">
        <f t="shared" ca="1" si="5"/>
        <v>48234</v>
      </c>
      <c r="C76" s="26">
        <v>0</v>
      </c>
      <c r="D76" s="27">
        <f t="shared" si="3"/>
        <v>0</v>
      </c>
      <c r="E76" s="18" t="str">
        <f>IF(_Engine!$P$3=0,"",IF((AA76+AK76)&gt;0,AA76+AK76,""))</f>
        <v/>
      </c>
      <c r="F76" s="18" t="str">
        <f>IF(_Engine!$P$4=0,"",IF((AB76+AL76)&gt;0,AB76+AL76,""))</f>
        <v/>
      </c>
      <c r="G76" s="18" t="str">
        <f>IF(_Engine!$P$5=0,"",IF((AC76+AM76)&gt;0,AC76+AM76,""))</f>
        <v/>
      </c>
      <c r="H76" s="18" t="str">
        <f>IF(_Engine!$P$6=0,"",IF((AD76+AN76)&gt;0,AD76+AN76,""))</f>
        <v/>
      </c>
      <c r="I76" s="18" t="str">
        <f>IF(_Engine!$P$7=0,"",IF((AE76+AO76)&gt;0,AE76+AO76,""))</f>
        <v/>
      </c>
      <c r="J76" s="18" t="str">
        <f>IF(_Engine!$P$8=0,"",IF((AF76+AP76)&gt;0,AF76+AP76,""))</f>
        <v/>
      </c>
      <c r="K76" s="18" t="str">
        <f>IF(_Engine!$P$9=0,"",IF((AG76+AQ76)&gt;0,AG76+AQ76,""))</f>
        <v/>
      </c>
      <c r="L76" s="18" t="str">
        <f>IF(_Engine!$P$10=0,"",IF((AH76+AR76)&gt;0,AH76+AR76,""))</f>
        <v/>
      </c>
      <c r="M76" s="18" t="str">
        <f>IF(_Engine!$P$11=0,"",IF((AI76+AS76)&gt;0,AI76+AS76,""))</f>
        <v/>
      </c>
      <c r="N76" s="18" t="str">
        <f>IF(_Engine!$P$12=0,"",IF((AJ76+AT76)&gt;0,AJ76+AT76,""))</f>
        <v/>
      </c>
      <c r="O76" s="27">
        <f t="shared" si="4"/>
        <v>0</v>
      </c>
      <c r="Q76" s="28">
        <f>IF(AND(_Engine!$P$3=1,AU75&gt;0),ROUND(AU75*_Engine!$N$3/12,2),0)</f>
        <v>0</v>
      </c>
      <c r="R76" s="28">
        <f>IF(AND(_Engine!$P$4=1,AV75&gt;0),ROUND(AV75*_Engine!$N$4/12,2),0)</f>
        <v>0</v>
      </c>
      <c r="S76" s="28">
        <f>IF(AND(_Engine!$P$5=1,AW75&gt;0),ROUND(AW75*_Engine!$N$5/12,2),0)</f>
        <v>0</v>
      </c>
      <c r="T76" s="28">
        <f>IF(AND(_Engine!$P$6=1,AX75&gt;0),ROUND(AX75*_Engine!$N$6/12,2),0)</f>
        <v>0</v>
      </c>
      <c r="U76" s="28">
        <f>IF(AND(_Engine!$P$7=1,AY75&gt;0),ROUND(AY75*_Engine!$N$7/12,2),0)</f>
        <v>0</v>
      </c>
      <c r="V76" s="28">
        <f>IF(AND(_Engine!$P$8=1,AZ75&gt;0),ROUND(AZ75*_Engine!$N$8/12,2),0)</f>
        <v>0</v>
      </c>
      <c r="W76" s="28">
        <f>IF(AND(_Engine!$P$9=1,BA75&gt;0),ROUND(BA75*_Engine!$N$9/12,2),0)</f>
        <v>0</v>
      </c>
      <c r="X76" s="28">
        <f>IF(AND(_Engine!$P$10=1,BB75&gt;0),ROUND(BB75*_Engine!$N$10/12,2),0)</f>
        <v>0</v>
      </c>
      <c r="Y76" s="28">
        <f>IF(AND(_Engine!$P$11=1,BC75&gt;0),ROUND(BC75*_Engine!$N$11/12,2),0)</f>
        <v>0</v>
      </c>
      <c r="Z76" s="28">
        <f>IF(AND(_Engine!$P$12=1,BD75&gt;0),ROUND(BD75*_Engine!$N$12/12,2),0)</f>
        <v>0</v>
      </c>
      <c r="AA76" s="28">
        <f>IF(AND(_Engine!$P$3=1,AU75&gt;0),ROUND(MIN(_Engine!$O$3,AU75+Q76),2),0)</f>
        <v>0</v>
      </c>
      <c r="AB76" s="28">
        <f>IF(AND(_Engine!$P$4=1,AV75&gt;0),ROUND(MIN(_Engine!$O$4,AV75+R76),2),0)</f>
        <v>0</v>
      </c>
      <c r="AC76" s="28">
        <f>IF(AND(_Engine!$P$5=1,AW75&gt;0),ROUND(MIN(_Engine!$O$5,AW75+S76),2),0)</f>
        <v>0</v>
      </c>
      <c r="AD76" s="28">
        <f>IF(AND(_Engine!$P$6=1,AX75&gt;0),ROUND(MIN(_Engine!$O$6,AX75+T76),2),0)</f>
        <v>0</v>
      </c>
      <c r="AE76" s="28">
        <f>IF(AND(_Engine!$P$7=1,AY75&gt;0),ROUND(MIN(_Engine!$O$7,AY75+U76),2),0)</f>
        <v>0</v>
      </c>
      <c r="AF76" s="28">
        <f>IF(AND(_Engine!$P$8=1,AZ75&gt;0),ROUND(MIN(_Engine!$O$8,AZ75+V76),2),0)</f>
        <v>0</v>
      </c>
      <c r="AG76" s="28">
        <f>IF(AND(_Engine!$P$9=1,BA75&gt;0),ROUND(MIN(_Engine!$O$9,BA75+W76),2),0)</f>
        <v>0</v>
      </c>
      <c r="AH76" s="28">
        <f>IF(AND(_Engine!$P$10=1,BB75&gt;0),ROUND(MIN(_Engine!$O$10,BB75+X76),2),0)</f>
        <v>0</v>
      </c>
      <c r="AI76" s="28">
        <f>IF(AND(_Engine!$P$11=1,BC75&gt;0),ROUND(MIN(_Engine!$O$11,BC75+Y76),2),0)</f>
        <v>0</v>
      </c>
      <c r="AJ76" s="28">
        <f>IF(AND(_Engine!$P$12=1,BD75&gt;0),ROUND(MIN(_Engine!$O$12,BD75+Z76),2),0)</f>
        <v>0</v>
      </c>
      <c r="AK76" s="28">
        <f>IF(AND(_Engine!$P$3=1,AU75&gt;0),ROUND(MAX(0,MIN(AU75+Q76-AA76,BE76-0)),2),0)</f>
        <v>0</v>
      </c>
      <c r="AL76" s="28">
        <f>IF(AND(_Engine!$P$4=1,AV75&gt;0),ROUND(MAX(0,MIN(AV75+R76-AB76,BE76-SUM(AK76:AK76))),2),0)</f>
        <v>0</v>
      </c>
      <c r="AM76" s="28">
        <f>IF(AND(_Engine!$P$5=1,AW75&gt;0),ROUND(MAX(0,MIN(AW75+S76-AC76,BE76-SUM(AK76:AL76))),2),0)</f>
        <v>0</v>
      </c>
      <c r="AN76" s="28">
        <f>IF(AND(_Engine!$P$6=1,AX75&gt;0),ROUND(MAX(0,MIN(AX75+T76-AD76,BE76-SUM(AK76:AM76))),2),0)</f>
        <v>0</v>
      </c>
      <c r="AO76" s="28">
        <f>IF(AND(_Engine!$P$7=1,AY75&gt;0),ROUND(MAX(0,MIN(AY75+U76-AE76,BE76-SUM(AK76:AN76))),2),0)</f>
        <v>0</v>
      </c>
      <c r="AP76" s="28">
        <f>IF(AND(_Engine!$P$8=1,AZ75&gt;0),ROUND(MAX(0,MIN(AZ75+V76-AF76,BE76-SUM(AK76:AO76))),2),0)</f>
        <v>0</v>
      </c>
      <c r="AQ76" s="28">
        <f>IF(AND(_Engine!$P$9=1,BA75&gt;0),ROUND(MAX(0,MIN(BA75+W76-AG76,BE76-SUM(AK76:AP76))),2),0)</f>
        <v>0</v>
      </c>
      <c r="AR76" s="28">
        <f>IF(AND(_Engine!$P$10=1,BB75&gt;0),ROUND(MAX(0,MIN(BB75+X76-AH76,BE76-SUM(AK76:AQ76))),2),0)</f>
        <v>0</v>
      </c>
      <c r="AS76" s="28">
        <f>IF(AND(_Engine!$P$11=1,BC75&gt;0),ROUND(MAX(0,MIN(BC75+Y76-AI76,BE76-SUM(AK76:AR76))),2),0)</f>
        <v>0</v>
      </c>
      <c r="AT76" s="28">
        <f>IF(AND(_Engine!$P$12=1,BD75&gt;0),ROUND(MAX(0,MIN(BD75+Z76-AJ76,BE76-SUM(AK76:AS76))),2),0)</f>
        <v>0</v>
      </c>
      <c r="AU76" s="28">
        <f>IF(_Engine!$P$3=1,MAX(0,ROUND(AU75+Q76-AA76-AK76,2)),0)</f>
        <v>0</v>
      </c>
      <c r="AV76" s="28">
        <f>IF(_Engine!$P$4=1,MAX(0,ROUND(AV75+R76-AB76-AL76,2)),0)</f>
        <v>0</v>
      </c>
      <c r="AW76" s="28">
        <f>IF(_Engine!$P$5=1,MAX(0,ROUND(AW75+S76-AC76-AM76,2)),0)</f>
        <v>0</v>
      </c>
      <c r="AX76" s="28">
        <f>IF(_Engine!$P$6=1,MAX(0,ROUND(AX75+T76-AD76-AN76,2)),0)</f>
        <v>0</v>
      </c>
      <c r="AY76" s="28">
        <f>IF(_Engine!$P$7=1,MAX(0,ROUND(AY75+U76-AE76-AO76,2)),0)</f>
        <v>0</v>
      </c>
      <c r="AZ76" s="28">
        <f>IF(_Engine!$P$8=1,MAX(0,ROUND(AZ75+V76-AF76-AP76,2)),0)</f>
        <v>0</v>
      </c>
      <c r="BA76" s="28">
        <f>IF(_Engine!$P$9=1,MAX(0,ROUND(BA75+W76-AG76-AQ76,2)),0)</f>
        <v>0</v>
      </c>
      <c r="BB76" s="28">
        <f>IF(_Engine!$P$10=1,MAX(0,ROUND(BB75+X76-AH76-AR76,2)),0)</f>
        <v>0</v>
      </c>
      <c r="BC76" s="28">
        <f>IF(_Engine!$P$11=1,MAX(0,ROUND(BC75+Y76-AI76-AS76,2)),0)</f>
        <v>0</v>
      </c>
      <c r="BD76" s="28">
        <f>IF(_Engine!$P$12=1,MAX(0,ROUND(BD75+Z76-AJ76-AT76,2)),0)</f>
        <v>0</v>
      </c>
      <c r="BE76" s="28">
        <f>ROUND(IFERROR('Debt Planner'!$C$8,0)+IFERROR(C76,0)+MAX(0,_Engine!$E$14-SUM(AA76:AJ76)),2)</f>
        <v>0</v>
      </c>
    </row>
    <row r="77" spans="1:57" x14ac:dyDescent="0.3">
      <c r="A77" s="24">
        <v>69</v>
      </c>
      <c r="B77" s="25">
        <f t="shared" ca="1" si="5"/>
        <v>48265</v>
      </c>
      <c r="C77" s="26">
        <v>0</v>
      </c>
      <c r="D77" s="27">
        <f t="shared" si="3"/>
        <v>0</v>
      </c>
      <c r="E77" s="18" t="str">
        <f>IF(_Engine!$P$3=0,"",IF((AA77+AK77)&gt;0,AA77+AK77,""))</f>
        <v/>
      </c>
      <c r="F77" s="18" t="str">
        <f>IF(_Engine!$P$4=0,"",IF((AB77+AL77)&gt;0,AB77+AL77,""))</f>
        <v/>
      </c>
      <c r="G77" s="18" t="str">
        <f>IF(_Engine!$P$5=0,"",IF((AC77+AM77)&gt;0,AC77+AM77,""))</f>
        <v/>
      </c>
      <c r="H77" s="18" t="str">
        <f>IF(_Engine!$P$6=0,"",IF((AD77+AN77)&gt;0,AD77+AN77,""))</f>
        <v/>
      </c>
      <c r="I77" s="18" t="str">
        <f>IF(_Engine!$P$7=0,"",IF((AE77+AO77)&gt;0,AE77+AO77,""))</f>
        <v/>
      </c>
      <c r="J77" s="18" t="str">
        <f>IF(_Engine!$P$8=0,"",IF((AF77+AP77)&gt;0,AF77+AP77,""))</f>
        <v/>
      </c>
      <c r="K77" s="18" t="str">
        <f>IF(_Engine!$P$9=0,"",IF((AG77+AQ77)&gt;0,AG77+AQ77,""))</f>
        <v/>
      </c>
      <c r="L77" s="18" t="str">
        <f>IF(_Engine!$P$10=0,"",IF((AH77+AR77)&gt;0,AH77+AR77,""))</f>
        <v/>
      </c>
      <c r="M77" s="18" t="str">
        <f>IF(_Engine!$P$11=0,"",IF((AI77+AS77)&gt;0,AI77+AS77,""))</f>
        <v/>
      </c>
      <c r="N77" s="18" t="str">
        <f>IF(_Engine!$P$12=0,"",IF((AJ77+AT77)&gt;0,AJ77+AT77,""))</f>
        <v/>
      </c>
      <c r="O77" s="27">
        <f t="shared" si="4"/>
        <v>0</v>
      </c>
      <c r="Q77" s="28">
        <f>IF(AND(_Engine!$P$3=1,AU76&gt;0),ROUND(AU76*_Engine!$N$3/12,2),0)</f>
        <v>0</v>
      </c>
      <c r="R77" s="28">
        <f>IF(AND(_Engine!$P$4=1,AV76&gt;0),ROUND(AV76*_Engine!$N$4/12,2),0)</f>
        <v>0</v>
      </c>
      <c r="S77" s="28">
        <f>IF(AND(_Engine!$P$5=1,AW76&gt;0),ROUND(AW76*_Engine!$N$5/12,2),0)</f>
        <v>0</v>
      </c>
      <c r="T77" s="28">
        <f>IF(AND(_Engine!$P$6=1,AX76&gt;0),ROUND(AX76*_Engine!$N$6/12,2),0)</f>
        <v>0</v>
      </c>
      <c r="U77" s="28">
        <f>IF(AND(_Engine!$P$7=1,AY76&gt;0),ROUND(AY76*_Engine!$N$7/12,2),0)</f>
        <v>0</v>
      </c>
      <c r="V77" s="28">
        <f>IF(AND(_Engine!$P$8=1,AZ76&gt;0),ROUND(AZ76*_Engine!$N$8/12,2),0)</f>
        <v>0</v>
      </c>
      <c r="W77" s="28">
        <f>IF(AND(_Engine!$P$9=1,BA76&gt;0),ROUND(BA76*_Engine!$N$9/12,2),0)</f>
        <v>0</v>
      </c>
      <c r="X77" s="28">
        <f>IF(AND(_Engine!$P$10=1,BB76&gt;0),ROUND(BB76*_Engine!$N$10/12,2),0)</f>
        <v>0</v>
      </c>
      <c r="Y77" s="28">
        <f>IF(AND(_Engine!$P$11=1,BC76&gt;0),ROUND(BC76*_Engine!$N$11/12,2),0)</f>
        <v>0</v>
      </c>
      <c r="Z77" s="28">
        <f>IF(AND(_Engine!$P$12=1,BD76&gt;0),ROUND(BD76*_Engine!$N$12/12,2),0)</f>
        <v>0</v>
      </c>
      <c r="AA77" s="28">
        <f>IF(AND(_Engine!$P$3=1,AU76&gt;0),ROUND(MIN(_Engine!$O$3,AU76+Q77),2),0)</f>
        <v>0</v>
      </c>
      <c r="AB77" s="28">
        <f>IF(AND(_Engine!$P$4=1,AV76&gt;0),ROUND(MIN(_Engine!$O$4,AV76+R77),2),0)</f>
        <v>0</v>
      </c>
      <c r="AC77" s="28">
        <f>IF(AND(_Engine!$P$5=1,AW76&gt;0),ROUND(MIN(_Engine!$O$5,AW76+S77),2),0)</f>
        <v>0</v>
      </c>
      <c r="AD77" s="28">
        <f>IF(AND(_Engine!$P$6=1,AX76&gt;0),ROUND(MIN(_Engine!$O$6,AX76+T77),2),0)</f>
        <v>0</v>
      </c>
      <c r="AE77" s="28">
        <f>IF(AND(_Engine!$P$7=1,AY76&gt;0),ROUND(MIN(_Engine!$O$7,AY76+U77),2),0)</f>
        <v>0</v>
      </c>
      <c r="AF77" s="28">
        <f>IF(AND(_Engine!$P$8=1,AZ76&gt;0),ROUND(MIN(_Engine!$O$8,AZ76+V77),2),0)</f>
        <v>0</v>
      </c>
      <c r="AG77" s="28">
        <f>IF(AND(_Engine!$P$9=1,BA76&gt;0),ROUND(MIN(_Engine!$O$9,BA76+W77),2),0)</f>
        <v>0</v>
      </c>
      <c r="AH77" s="28">
        <f>IF(AND(_Engine!$P$10=1,BB76&gt;0),ROUND(MIN(_Engine!$O$10,BB76+X77),2),0)</f>
        <v>0</v>
      </c>
      <c r="AI77" s="28">
        <f>IF(AND(_Engine!$P$11=1,BC76&gt;0),ROUND(MIN(_Engine!$O$11,BC76+Y77),2),0)</f>
        <v>0</v>
      </c>
      <c r="AJ77" s="28">
        <f>IF(AND(_Engine!$P$12=1,BD76&gt;0),ROUND(MIN(_Engine!$O$12,BD76+Z77),2),0)</f>
        <v>0</v>
      </c>
      <c r="AK77" s="28">
        <f>IF(AND(_Engine!$P$3=1,AU76&gt;0),ROUND(MAX(0,MIN(AU76+Q77-AA77,BE77-0)),2),0)</f>
        <v>0</v>
      </c>
      <c r="AL77" s="28">
        <f>IF(AND(_Engine!$P$4=1,AV76&gt;0),ROUND(MAX(0,MIN(AV76+R77-AB77,BE77-SUM(AK77:AK77))),2),0)</f>
        <v>0</v>
      </c>
      <c r="AM77" s="28">
        <f>IF(AND(_Engine!$P$5=1,AW76&gt;0),ROUND(MAX(0,MIN(AW76+S77-AC77,BE77-SUM(AK77:AL77))),2),0)</f>
        <v>0</v>
      </c>
      <c r="AN77" s="28">
        <f>IF(AND(_Engine!$P$6=1,AX76&gt;0),ROUND(MAX(0,MIN(AX76+T77-AD77,BE77-SUM(AK77:AM77))),2),0)</f>
        <v>0</v>
      </c>
      <c r="AO77" s="28">
        <f>IF(AND(_Engine!$P$7=1,AY76&gt;0),ROUND(MAX(0,MIN(AY76+U77-AE77,BE77-SUM(AK77:AN77))),2),0)</f>
        <v>0</v>
      </c>
      <c r="AP77" s="28">
        <f>IF(AND(_Engine!$P$8=1,AZ76&gt;0),ROUND(MAX(0,MIN(AZ76+V77-AF77,BE77-SUM(AK77:AO77))),2),0)</f>
        <v>0</v>
      </c>
      <c r="AQ77" s="28">
        <f>IF(AND(_Engine!$P$9=1,BA76&gt;0),ROUND(MAX(0,MIN(BA76+W77-AG77,BE77-SUM(AK77:AP77))),2),0)</f>
        <v>0</v>
      </c>
      <c r="AR77" s="28">
        <f>IF(AND(_Engine!$P$10=1,BB76&gt;0),ROUND(MAX(0,MIN(BB76+X77-AH77,BE77-SUM(AK77:AQ77))),2),0)</f>
        <v>0</v>
      </c>
      <c r="AS77" s="28">
        <f>IF(AND(_Engine!$P$11=1,BC76&gt;0),ROUND(MAX(0,MIN(BC76+Y77-AI77,BE77-SUM(AK77:AR77))),2),0)</f>
        <v>0</v>
      </c>
      <c r="AT77" s="28">
        <f>IF(AND(_Engine!$P$12=1,BD76&gt;0),ROUND(MAX(0,MIN(BD76+Z77-AJ77,BE77-SUM(AK77:AS77))),2),0)</f>
        <v>0</v>
      </c>
      <c r="AU77" s="28">
        <f>IF(_Engine!$P$3=1,MAX(0,ROUND(AU76+Q77-AA77-AK77,2)),0)</f>
        <v>0</v>
      </c>
      <c r="AV77" s="28">
        <f>IF(_Engine!$P$4=1,MAX(0,ROUND(AV76+R77-AB77-AL77,2)),0)</f>
        <v>0</v>
      </c>
      <c r="AW77" s="28">
        <f>IF(_Engine!$P$5=1,MAX(0,ROUND(AW76+S77-AC77-AM77,2)),0)</f>
        <v>0</v>
      </c>
      <c r="AX77" s="28">
        <f>IF(_Engine!$P$6=1,MAX(0,ROUND(AX76+T77-AD77-AN77,2)),0)</f>
        <v>0</v>
      </c>
      <c r="AY77" s="28">
        <f>IF(_Engine!$P$7=1,MAX(0,ROUND(AY76+U77-AE77-AO77,2)),0)</f>
        <v>0</v>
      </c>
      <c r="AZ77" s="28">
        <f>IF(_Engine!$P$8=1,MAX(0,ROUND(AZ76+V77-AF77-AP77,2)),0)</f>
        <v>0</v>
      </c>
      <c r="BA77" s="28">
        <f>IF(_Engine!$P$9=1,MAX(0,ROUND(BA76+W77-AG77-AQ77,2)),0)</f>
        <v>0</v>
      </c>
      <c r="BB77" s="28">
        <f>IF(_Engine!$P$10=1,MAX(0,ROUND(BB76+X77-AH77-AR77,2)),0)</f>
        <v>0</v>
      </c>
      <c r="BC77" s="28">
        <f>IF(_Engine!$P$11=1,MAX(0,ROUND(BC76+Y77-AI77-AS77,2)),0)</f>
        <v>0</v>
      </c>
      <c r="BD77" s="28">
        <f>IF(_Engine!$P$12=1,MAX(0,ROUND(BD76+Z77-AJ77-AT77,2)),0)</f>
        <v>0</v>
      </c>
      <c r="BE77" s="28">
        <f>ROUND(IFERROR('Debt Planner'!$C$8,0)+IFERROR(C77,0)+MAX(0,_Engine!$E$14-SUM(AA77:AJ77)),2)</f>
        <v>0</v>
      </c>
    </row>
    <row r="78" spans="1:57" x14ac:dyDescent="0.3">
      <c r="A78" s="24">
        <v>70</v>
      </c>
      <c r="B78" s="25">
        <f t="shared" ca="1" si="5"/>
        <v>48294</v>
      </c>
      <c r="C78" s="26">
        <v>0</v>
      </c>
      <c r="D78" s="27">
        <f t="shared" si="3"/>
        <v>0</v>
      </c>
      <c r="E78" s="18" t="str">
        <f>IF(_Engine!$P$3=0,"",IF((AA78+AK78)&gt;0,AA78+AK78,""))</f>
        <v/>
      </c>
      <c r="F78" s="18" t="str">
        <f>IF(_Engine!$P$4=0,"",IF((AB78+AL78)&gt;0,AB78+AL78,""))</f>
        <v/>
      </c>
      <c r="G78" s="18" t="str">
        <f>IF(_Engine!$P$5=0,"",IF((AC78+AM78)&gt;0,AC78+AM78,""))</f>
        <v/>
      </c>
      <c r="H78" s="18" t="str">
        <f>IF(_Engine!$P$6=0,"",IF((AD78+AN78)&gt;0,AD78+AN78,""))</f>
        <v/>
      </c>
      <c r="I78" s="18" t="str">
        <f>IF(_Engine!$P$7=0,"",IF((AE78+AO78)&gt;0,AE78+AO78,""))</f>
        <v/>
      </c>
      <c r="J78" s="18" t="str">
        <f>IF(_Engine!$P$8=0,"",IF((AF78+AP78)&gt;0,AF78+AP78,""))</f>
        <v/>
      </c>
      <c r="K78" s="18" t="str">
        <f>IF(_Engine!$P$9=0,"",IF((AG78+AQ78)&gt;0,AG78+AQ78,""))</f>
        <v/>
      </c>
      <c r="L78" s="18" t="str">
        <f>IF(_Engine!$P$10=0,"",IF((AH78+AR78)&gt;0,AH78+AR78,""))</f>
        <v/>
      </c>
      <c r="M78" s="18" t="str">
        <f>IF(_Engine!$P$11=0,"",IF((AI78+AS78)&gt;0,AI78+AS78,""))</f>
        <v/>
      </c>
      <c r="N78" s="18" t="str">
        <f>IF(_Engine!$P$12=0,"",IF((AJ78+AT78)&gt;0,AJ78+AT78,""))</f>
        <v/>
      </c>
      <c r="O78" s="27">
        <f t="shared" si="4"/>
        <v>0</v>
      </c>
      <c r="Q78" s="28">
        <f>IF(AND(_Engine!$P$3=1,AU77&gt;0),ROUND(AU77*_Engine!$N$3/12,2),0)</f>
        <v>0</v>
      </c>
      <c r="R78" s="28">
        <f>IF(AND(_Engine!$P$4=1,AV77&gt;0),ROUND(AV77*_Engine!$N$4/12,2),0)</f>
        <v>0</v>
      </c>
      <c r="S78" s="28">
        <f>IF(AND(_Engine!$P$5=1,AW77&gt;0),ROUND(AW77*_Engine!$N$5/12,2),0)</f>
        <v>0</v>
      </c>
      <c r="T78" s="28">
        <f>IF(AND(_Engine!$P$6=1,AX77&gt;0),ROUND(AX77*_Engine!$N$6/12,2),0)</f>
        <v>0</v>
      </c>
      <c r="U78" s="28">
        <f>IF(AND(_Engine!$P$7=1,AY77&gt;0),ROUND(AY77*_Engine!$N$7/12,2),0)</f>
        <v>0</v>
      </c>
      <c r="V78" s="28">
        <f>IF(AND(_Engine!$P$8=1,AZ77&gt;0),ROUND(AZ77*_Engine!$N$8/12,2),0)</f>
        <v>0</v>
      </c>
      <c r="W78" s="28">
        <f>IF(AND(_Engine!$P$9=1,BA77&gt;0),ROUND(BA77*_Engine!$N$9/12,2),0)</f>
        <v>0</v>
      </c>
      <c r="X78" s="28">
        <f>IF(AND(_Engine!$P$10=1,BB77&gt;0),ROUND(BB77*_Engine!$N$10/12,2),0)</f>
        <v>0</v>
      </c>
      <c r="Y78" s="28">
        <f>IF(AND(_Engine!$P$11=1,BC77&gt;0),ROUND(BC77*_Engine!$N$11/12,2),0)</f>
        <v>0</v>
      </c>
      <c r="Z78" s="28">
        <f>IF(AND(_Engine!$P$12=1,BD77&gt;0),ROUND(BD77*_Engine!$N$12/12,2),0)</f>
        <v>0</v>
      </c>
      <c r="AA78" s="28">
        <f>IF(AND(_Engine!$P$3=1,AU77&gt;0),ROUND(MIN(_Engine!$O$3,AU77+Q78),2),0)</f>
        <v>0</v>
      </c>
      <c r="AB78" s="28">
        <f>IF(AND(_Engine!$P$4=1,AV77&gt;0),ROUND(MIN(_Engine!$O$4,AV77+R78),2),0)</f>
        <v>0</v>
      </c>
      <c r="AC78" s="28">
        <f>IF(AND(_Engine!$P$5=1,AW77&gt;0),ROUND(MIN(_Engine!$O$5,AW77+S78),2),0)</f>
        <v>0</v>
      </c>
      <c r="AD78" s="28">
        <f>IF(AND(_Engine!$P$6=1,AX77&gt;0),ROUND(MIN(_Engine!$O$6,AX77+T78),2),0)</f>
        <v>0</v>
      </c>
      <c r="AE78" s="28">
        <f>IF(AND(_Engine!$P$7=1,AY77&gt;0),ROUND(MIN(_Engine!$O$7,AY77+U78),2),0)</f>
        <v>0</v>
      </c>
      <c r="AF78" s="28">
        <f>IF(AND(_Engine!$P$8=1,AZ77&gt;0),ROUND(MIN(_Engine!$O$8,AZ77+V78),2),0)</f>
        <v>0</v>
      </c>
      <c r="AG78" s="28">
        <f>IF(AND(_Engine!$P$9=1,BA77&gt;0),ROUND(MIN(_Engine!$O$9,BA77+W78),2),0)</f>
        <v>0</v>
      </c>
      <c r="AH78" s="28">
        <f>IF(AND(_Engine!$P$10=1,BB77&gt;0),ROUND(MIN(_Engine!$O$10,BB77+X78),2),0)</f>
        <v>0</v>
      </c>
      <c r="AI78" s="28">
        <f>IF(AND(_Engine!$P$11=1,BC77&gt;0),ROUND(MIN(_Engine!$O$11,BC77+Y78),2),0)</f>
        <v>0</v>
      </c>
      <c r="AJ78" s="28">
        <f>IF(AND(_Engine!$P$12=1,BD77&gt;0),ROUND(MIN(_Engine!$O$12,BD77+Z78),2),0)</f>
        <v>0</v>
      </c>
      <c r="AK78" s="28">
        <f>IF(AND(_Engine!$P$3=1,AU77&gt;0),ROUND(MAX(0,MIN(AU77+Q78-AA78,BE78-0)),2),0)</f>
        <v>0</v>
      </c>
      <c r="AL78" s="28">
        <f>IF(AND(_Engine!$P$4=1,AV77&gt;0),ROUND(MAX(0,MIN(AV77+R78-AB78,BE78-SUM(AK78:AK78))),2),0)</f>
        <v>0</v>
      </c>
      <c r="AM78" s="28">
        <f>IF(AND(_Engine!$P$5=1,AW77&gt;0),ROUND(MAX(0,MIN(AW77+S78-AC78,BE78-SUM(AK78:AL78))),2),0)</f>
        <v>0</v>
      </c>
      <c r="AN78" s="28">
        <f>IF(AND(_Engine!$P$6=1,AX77&gt;0),ROUND(MAX(0,MIN(AX77+T78-AD78,BE78-SUM(AK78:AM78))),2),0)</f>
        <v>0</v>
      </c>
      <c r="AO78" s="28">
        <f>IF(AND(_Engine!$P$7=1,AY77&gt;0),ROUND(MAX(0,MIN(AY77+U78-AE78,BE78-SUM(AK78:AN78))),2),0)</f>
        <v>0</v>
      </c>
      <c r="AP78" s="28">
        <f>IF(AND(_Engine!$P$8=1,AZ77&gt;0),ROUND(MAX(0,MIN(AZ77+V78-AF78,BE78-SUM(AK78:AO78))),2),0)</f>
        <v>0</v>
      </c>
      <c r="AQ78" s="28">
        <f>IF(AND(_Engine!$P$9=1,BA77&gt;0),ROUND(MAX(0,MIN(BA77+W78-AG78,BE78-SUM(AK78:AP78))),2),0)</f>
        <v>0</v>
      </c>
      <c r="AR78" s="28">
        <f>IF(AND(_Engine!$P$10=1,BB77&gt;0),ROUND(MAX(0,MIN(BB77+X78-AH78,BE78-SUM(AK78:AQ78))),2),0)</f>
        <v>0</v>
      </c>
      <c r="AS78" s="28">
        <f>IF(AND(_Engine!$P$11=1,BC77&gt;0),ROUND(MAX(0,MIN(BC77+Y78-AI78,BE78-SUM(AK78:AR78))),2),0)</f>
        <v>0</v>
      </c>
      <c r="AT78" s="28">
        <f>IF(AND(_Engine!$P$12=1,BD77&gt;0),ROUND(MAX(0,MIN(BD77+Z78-AJ78,BE78-SUM(AK78:AS78))),2),0)</f>
        <v>0</v>
      </c>
      <c r="AU78" s="28">
        <f>IF(_Engine!$P$3=1,MAX(0,ROUND(AU77+Q78-AA78-AK78,2)),0)</f>
        <v>0</v>
      </c>
      <c r="AV78" s="28">
        <f>IF(_Engine!$P$4=1,MAX(0,ROUND(AV77+R78-AB78-AL78,2)),0)</f>
        <v>0</v>
      </c>
      <c r="AW78" s="28">
        <f>IF(_Engine!$P$5=1,MAX(0,ROUND(AW77+S78-AC78-AM78,2)),0)</f>
        <v>0</v>
      </c>
      <c r="AX78" s="28">
        <f>IF(_Engine!$P$6=1,MAX(0,ROUND(AX77+T78-AD78-AN78,2)),0)</f>
        <v>0</v>
      </c>
      <c r="AY78" s="28">
        <f>IF(_Engine!$P$7=1,MAX(0,ROUND(AY77+U78-AE78-AO78,2)),0)</f>
        <v>0</v>
      </c>
      <c r="AZ78" s="28">
        <f>IF(_Engine!$P$8=1,MAX(0,ROUND(AZ77+V78-AF78-AP78,2)),0)</f>
        <v>0</v>
      </c>
      <c r="BA78" s="28">
        <f>IF(_Engine!$P$9=1,MAX(0,ROUND(BA77+W78-AG78-AQ78,2)),0)</f>
        <v>0</v>
      </c>
      <c r="BB78" s="28">
        <f>IF(_Engine!$P$10=1,MAX(0,ROUND(BB77+X78-AH78-AR78,2)),0)</f>
        <v>0</v>
      </c>
      <c r="BC78" s="28">
        <f>IF(_Engine!$P$11=1,MAX(0,ROUND(BC77+Y78-AI78-AS78,2)),0)</f>
        <v>0</v>
      </c>
      <c r="BD78" s="28">
        <f>IF(_Engine!$P$12=1,MAX(0,ROUND(BD77+Z78-AJ78-AT78,2)),0)</f>
        <v>0</v>
      </c>
      <c r="BE78" s="28">
        <f>ROUND(IFERROR('Debt Planner'!$C$8,0)+IFERROR(C78,0)+MAX(0,_Engine!$E$14-SUM(AA78:AJ78)),2)</f>
        <v>0</v>
      </c>
    </row>
    <row r="79" spans="1:57" x14ac:dyDescent="0.3">
      <c r="A79" s="24">
        <v>71</v>
      </c>
      <c r="B79" s="25">
        <f t="shared" ca="1" si="5"/>
        <v>48325</v>
      </c>
      <c r="C79" s="26">
        <v>0</v>
      </c>
      <c r="D79" s="27">
        <f t="shared" si="3"/>
        <v>0</v>
      </c>
      <c r="E79" s="18" t="str">
        <f>IF(_Engine!$P$3=0,"",IF((AA79+AK79)&gt;0,AA79+AK79,""))</f>
        <v/>
      </c>
      <c r="F79" s="18" t="str">
        <f>IF(_Engine!$P$4=0,"",IF((AB79+AL79)&gt;0,AB79+AL79,""))</f>
        <v/>
      </c>
      <c r="G79" s="18" t="str">
        <f>IF(_Engine!$P$5=0,"",IF((AC79+AM79)&gt;0,AC79+AM79,""))</f>
        <v/>
      </c>
      <c r="H79" s="18" t="str">
        <f>IF(_Engine!$P$6=0,"",IF((AD79+AN79)&gt;0,AD79+AN79,""))</f>
        <v/>
      </c>
      <c r="I79" s="18" t="str">
        <f>IF(_Engine!$P$7=0,"",IF((AE79+AO79)&gt;0,AE79+AO79,""))</f>
        <v/>
      </c>
      <c r="J79" s="18" t="str">
        <f>IF(_Engine!$P$8=0,"",IF((AF79+AP79)&gt;0,AF79+AP79,""))</f>
        <v/>
      </c>
      <c r="K79" s="18" t="str">
        <f>IF(_Engine!$P$9=0,"",IF((AG79+AQ79)&gt;0,AG79+AQ79,""))</f>
        <v/>
      </c>
      <c r="L79" s="18" t="str">
        <f>IF(_Engine!$P$10=0,"",IF((AH79+AR79)&gt;0,AH79+AR79,""))</f>
        <v/>
      </c>
      <c r="M79" s="18" t="str">
        <f>IF(_Engine!$P$11=0,"",IF((AI79+AS79)&gt;0,AI79+AS79,""))</f>
        <v/>
      </c>
      <c r="N79" s="18" t="str">
        <f>IF(_Engine!$P$12=0,"",IF((AJ79+AT79)&gt;0,AJ79+AT79,""))</f>
        <v/>
      </c>
      <c r="O79" s="27">
        <f t="shared" si="4"/>
        <v>0</v>
      </c>
      <c r="Q79" s="28">
        <f>IF(AND(_Engine!$P$3=1,AU78&gt;0),ROUND(AU78*_Engine!$N$3/12,2),0)</f>
        <v>0</v>
      </c>
      <c r="R79" s="28">
        <f>IF(AND(_Engine!$P$4=1,AV78&gt;0),ROUND(AV78*_Engine!$N$4/12,2),0)</f>
        <v>0</v>
      </c>
      <c r="S79" s="28">
        <f>IF(AND(_Engine!$P$5=1,AW78&gt;0),ROUND(AW78*_Engine!$N$5/12,2),0)</f>
        <v>0</v>
      </c>
      <c r="T79" s="28">
        <f>IF(AND(_Engine!$P$6=1,AX78&gt;0),ROUND(AX78*_Engine!$N$6/12,2),0)</f>
        <v>0</v>
      </c>
      <c r="U79" s="28">
        <f>IF(AND(_Engine!$P$7=1,AY78&gt;0),ROUND(AY78*_Engine!$N$7/12,2),0)</f>
        <v>0</v>
      </c>
      <c r="V79" s="28">
        <f>IF(AND(_Engine!$P$8=1,AZ78&gt;0),ROUND(AZ78*_Engine!$N$8/12,2),0)</f>
        <v>0</v>
      </c>
      <c r="W79" s="28">
        <f>IF(AND(_Engine!$P$9=1,BA78&gt;0),ROUND(BA78*_Engine!$N$9/12,2),0)</f>
        <v>0</v>
      </c>
      <c r="X79" s="28">
        <f>IF(AND(_Engine!$P$10=1,BB78&gt;0),ROUND(BB78*_Engine!$N$10/12,2),0)</f>
        <v>0</v>
      </c>
      <c r="Y79" s="28">
        <f>IF(AND(_Engine!$P$11=1,BC78&gt;0),ROUND(BC78*_Engine!$N$11/12,2),0)</f>
        <v>0</v>
      </c>
      <c r="Z79" s="28">
        <f>IF(AND(_Engine!$P$12=1,BD78&gt;0),ROUND(BD78*_Engine!$N$12/12,2),0)</f>
        <v>0</v>
      </c>
      <c r="AA79" s="28">
        <f>IF(AND(_Engine!$P$3=1,AU78&gt;0),ROUND(MIN(_Engine!$O$3,AU78+Q79),2),0)</f>
        <v>0</v>
      </c>
      <c r="AB79" s="28">
        <f>IF(AND(_Engine!$P$4=1,AV78&gt;0),ROUND(MIN(_Engine!$O$4,AV78+R79),2),0)</f>
        <v>0</v>
      </c>
      <c r="AC79" s="28">
        <f>IF(AND(_Engine!$P$5=1,AW78&gt;0),ROUND(MIN(_Engine!$O$5,AW78+S79),2),0)</f>
        <v>0</v>
      </c>
      <c r="AD79" s="28">
        <f>IF(AND(_Engine!$P$6=1,AX78&gt;0),ROUND(MIN(_Engine!$O$6,AX78+T79),2),0)</f>
        <v>0</v>
      </c>
      <c r="AE79" s="28">
        <f>IF(AND(_Engine!$P$7=1,AY78&gt;0),ROUND(MIN(_Engine!$O$7,AY78+U79),2),0)</f>
        <v>0</v>
      </c>
      <c r="AF79" s="28">
        <f>IF(AND(_Engine!$P$8=1,AZ78&gt;0),ROUND(MIN(_Engine!$O$8,AZ78+V79),2),0)</f>
        <v>0</v>
      </c>
      <c r="AG79" s="28">
        <f>IF(AND(_Engine!$P$9=1,BA78&gt;0),ROUND(MIN(_Engine!$O$9,BA78+W79),2),0)</f>
        <v>0</v>
      </c>
      <c r="AH79" s="28">
        <f>IF(AND(_Engine!$P$10=1,BB78&gt;0),ROUND(MIN(_Engine!$O$10,BB78+X79),2),0)</f>
        <v>0</v>
      </c>
      <c r="AI79" s="28">
        <f>IF(AND(_Engine!$P$11=1,BC78&gt;0),ROUND(MIN(_Engine!$O$11,BC78+Y79),2),0)</f>
        <v>0</v>
      </c>
      <c r="AJ79" s="28">
        <f>IF(AND(_Engine!$P$12=1,BD78&gt;0),ROUND(MIN(_Engine!$O$12,BD78+Z79),2),0)</f>
        <v>0</v>
      </c>
      <c r="AK79" s="28">
        <f>IF(AND(_Engine!$P$3=1,AU78&gt;0),ROUND(MAX(0,MIN(AU78+Q79-AA79,BE79-0)),2),0)</f>
        <v>0</v>
      </c>
      <c r="AL79" s="28">
        <f>IF(AND(_Engine!$P$4=1,AV78&gt;0),ROUND(MAX(0,MIN(AV78+R79-AB79,BE79-SUM(AK79:AK79))),2),0)</f>
        <v>0</v>
      </c>
      <c r="AM79" s="28">
        <f>IF(AND(_Engine!$P$5=1,AW78&gt;0),ROUND(MAX(0,MIN(AW78+S79-AC79,BE79-SUM(AK79:AL79))),2),0)</f>
        <v>0</v>
      </c>
      <c r="AN79" s="28">
        <f>IF(AND(_Engine!$P$6=1,AX78&gt;0),ROUND(MAX(0,MIN(AX78+T79-AD79,BE79-SUM(AK79:AM79))),2),0)</f>
        <v>0</v>
      </c>
      <c r="AO79" s="28">
        <f>IF(AND(_Engine!$P$7=1,AY78&gt;0),ROUND(MAX(0,MIN(AY78+U79-AE79,BE79-SUM(AK79:AN79))),2),0)</f>
        <v>0</v>
      </c>
      <c r="AP79" s="28">
        <f>IF(AND(_Engine!$P$8=1,AZ78&gt;0),ROUND(MAX(0,MIN(AZ78+V79-AF79,BE79-SUM(AK79:AO79))),2),0)</f>
        <v>0</v>
      </c>
      <c r="AQ79" s="28">
        <f>IF(AND(_Engine!$P$9=1,BA78&gt;0),ROUND(MAX(0,MIN(BA78+W79-AG79,BE79-SUM(AK79:AP79))),2),0)</f>
        <v>0</v>
      </c>
      <c r="AR79" s="28">
        <f>IF(AND(_Engine!$P$10=1,BB78&gt;0),ROUND(MAX(0,MIN(BB78+X79-AH79,BE79-SUM(AK79:AQ79))),2),0)</f>
        <v>0</v>
      </c>
      <c r="AS79" s="28">
        <f>IF(AND(_Engine!$P$11=1,BC78&gt;0),ROUND(MAX(0,MIN(BC78+Y79-AI79,BE79-SUM(AK79:AR79))),2),0)</f>
        <v>0</v>
      </c>
      <c r="AT79" s="28">
        <f>IF(AND(_Engine!$P$12=1,BD78&gt;0),ROUND(MAX(0,MIN(BD78+Z79-AJ79,BE79-SUM(AK79:AS79))),2),0)</f>
        <v>0</v>
      </c>
      <c r="AU79" s="28">
        <f>IF(_Engine!$P$3=1,MAX(0,ROUND(AU78+Q79-AA79-AK79,2)),0)</f>
        <v>0</v>
      </c>
      <c r="AV79" s="28">
        <f>IF(_Engine!$P$4=1,MAX(0,ROUND(AV78+R79-AB79-AL79,2)),0)</f>
        <v>0</v>
      </c>
      <c r="AW79" s="28">
        <f>IF(_Engine!$P$5=1,MAX(0,ROUND(AW78+S79-AC79-AM79,2)),0)</f>
        <v>0</v>
      </c>
      <c r="AX79" s="28">
        <f>IF(_Engine!$P$6=1,MAX(0,ROUND(AX78+T79-AD79-AN79,2)),0)</f>
        <v>0</v>
      </c>
      <c r="AY79" s="28">
        <f>IF(_Engine!$P$7=1,MAX(0,ROUND(AY78+U79-AE79-AO79,2)),0)</f>
        <v>0</v>
      </c>
      <c r="AZ79" s="28">
        <f>IF(_Engine!$P$8=1,MAX(0,ROUND(AZ78+V79-AF79-AP79,2)),0)</f>
        <v>0</v>
      </c>
      <c r="BA79" s="28">
        <f>IF(_Engine!$P$9=1,MAX(0,ROUND(BA78+W79-AG79-AQ79,2)),0)</f>
        <v>0</v>
      </c>
      <c r="BB79" s="28">
        <f>IF(_Engine!$P$10=1,MAX(0,ROUND(BB78+X79-AH79-AR79,2)),0)</f>
        <v>0</v>
      </c>
      <c r="BC79" s="28">
        <f>IF(_Engine!$P$11=1,MAX(0,ROUND(BC78+Y79-AI79-AS79,2)),0)</f>
        <v>0</v>
      </c>
      <c r="BD79" s="28">
        <f>IF(_Engine!$P$12=1,MAX(0,ROUND(BD78+Z79-AJ79-AT79,2)),0)</f>
        <v>0</v>
      </c>
      <c r="BE79" s="28">
        <f>ROUND(IFERROR('Debt Planner'!$C$8,0)+IFERROR(C79,0)+MAX(0,_Engine!$E$14-SUM(AA79:AJ79)),2)</f>
        <v>0</v>
      </c>
    </row>
    <row r="80" spans="1:57" x14ac:dyDescent="0.3">
      <c r="A80" s="24">
        <v>72</v>
      </c>
      <c r="B80" s="25">
        <f t="shared" ca="1" si="5"/>
        <v>48355</v>
      </c>
      <c r="C80" s="26">
        <v>0</v>
      </c>
      <c r="D80" s="27">
        <f t="shared" si="3"/>
        <v>0</v>
      </c>
      <c r="E80" s="18" t="str">
        <f>IF(_Engine!$P$3=0,"",IF((AA80+AK80)&gt;0,AA80+AK80,""))</f>
        <v/>
      </c>
      <c r="F80" s="18" t="str">
        <f>IF(_Engine!$P$4=0,"",IF((AB80+AL80)&gt;0,AB80+AL80,""))</f>
        <v/>
      </c>
      <c r="G80" s="18" t="str">
        <f>IF(_Engine!$P$5=0,"",IF((AC80+AM80)&gt;0,AC80+AM80,""))</f>
        <v/>
      </c>
      <c r="H80" s="18" t="str">
        <f>IF(_Engine!$P$6=0,"",IF((AD80+AN80)&gt;0,AD80+AN80,""))</f>
        <v/>
      </c>
      <c r="I80" s="18" t="str">
        <f>IF(_Engine!$P$7=0,"",IF((AE80+AO80)&gt;0,AE80+AO80,""))</f>
        <v/>
      </c>
      <c r="J80" s="18" t="str">
        <f>IF(_Engine!$P$8=0,"",IF((AF80+AP80)&gt;0,AF80+AP80,""))</f>
        <v/>
      </c>
      <c r="K80" s="18" t="str">
        <f>IF(_Engine!$P$9=0,"",IF((AG80+AQ80)&gt;0,AG80+AQ80,""))</f>
        <v/>
      </c>
      <c r="L80" s="18" t="str">
        <f>IF(_Engine!$P$10=0,"",IF((AH80+AR80)&gt;0,AH80+AR80,""))</f>
        <v/>
      </c>
      <c r="M80" s="18" t="str">
        <f>IF(_Engine!$P$11=0,"",IF((AI80+AS80)&gt;0,AI80+AS80,""))</f>
        <v/>
      </c>
      <c r="N80" s="18" t="str">
        <f>IF(_Engine!$P$12=0,"",IF((AJ80+AT80)&gt;0,AJ80+AT80,""))</f>
        <v/>
      </c>
      <c r="O80" s="27">
        <f t="shared" si="4"/>
        <v>0</v>
      </c>
      <c r="Q80" s="28">
        <f>IF(AND(_Engine!$P$3=1,AU79&gt;0),ROUND(AU79*_Engine!$N$3/12,2),0)</f>
        <v>0</v>
      </c>
      <c r="R80" s="28">
        <f>IF(AND(_Engine!$P$4=1,AV79&gt;0),ROUND(AV79*_Engine!$N$4/12,2),0)</f>
        <v>0</v>
      </c>
      <c r="S80" s="28">
        <f>IF(AND(_Engine!$P$5=1,AW79&gt;0),ROUND(AW79*_Engine!$N$5/12,2),0)</f>
        <v>0</v>
      </c>
      <c r="T80" s="28">
        <f>IF(AND(_Engine!$P$6=1,AX79&gt;0),ROUND(AX79*_Engine!$N$6/12,2),0)</f>
        <v>0</v>
      </c>
      <c r="U80" s="28">
        <f>IF(AND(_Engine!$P$7=1,AY79&gt;0),ROUND(AY79*_Engine!$N$7/12,2),0)</f>
        <v>0</v>
      </c>
      <c r="V80" s="28">
        <f>IF(AND(_Engine!$P$8=1,AZ79&gt;0),ROUND(AZ79*_Engine!$N$8/12,2),0)</f>
        <v>0</v>
      </c>
      <c r="W80" s="28">
        <f>IF(AND(_Engine!$P$9=1,BA79&gt;0),ROUND(BA79*_Engine!$N$9/12,2),0)</f>
        <v>0</v>
      </c>
      <c r="X80" s="28">
        <f>IF(AND(_Engine!$P$10=1,BB79&gt;0),ROUND(BB79*_Engine!$N$10/12,2),0)</f>
        <v>0</v>
      </c>
      <c r="Y80" s="28">
        <f>IF(AND(_Engine!$P$11=1,BC79&gt;0),ROUND(BC79*_Engine!$N$11/12,2),0)</f>
        <v>0</v>
      </c>
      <c r="Z80" s="28">
        <f>IF(AND(_Engine!$P$12=1,BD79&gt;0),ROUND(BD79*_Engine!$N$12/12,2),0)</f>
        <v>0</v>
      </c>
      <c r="AA80" s="28">
        <f>IF(AND(_Engine!$P$3=1,AU79&gt;0),ROUND(MIN(_Engine!$O$3,AU79+Q80),2),0)</f>
        <v>0</v>
      </c>
      <c r="AB80" s="28">
        <f>IF(AND(_Engine!$P$4=1,AV79&gt;0),ROUND(MIN(_Engine!$O$4,AV79+R80),2),0)</f>
        <v>0</v>
      </c>
      <c r="AC80" s="28">
        <f>IF(AND(_Engine!$P$5=1,AW79&gt;0),ROUND(MIN(_Engine!$O$5,AW79+S80),2),0)</f>
        <v>0</v>
      </c>
      <c r="AD80" s="28">
        <f>IF(AND(_Engine!$P$6=1,AX79&gt;0),ROUND(MIN(_Engine!$O$6,AX79+T80),2),0)</f>
        <v>0</v>
      </c>
      <c r="AE80" s="28">
        <f>IF(AND(_Engine!$P$7=1,AY79&gt;0),ROUND(MIN(_Engine!$O$7,AY79+U80),2),0)</f>
        <v>0</v>
      </c>
      <c r="AF80" s="28">
        <f>IF(AND(_Engine!$P$8=1,AZ79&gt;0),ROUND(MIN(_Engine!$O$8,AZ79+V80),2),0)</f>
        <v>0</v>
      </c>
      <c r="AG80" s="28">
        <f>IF(AND(_Engine!$P$9=1,BA79&gt;0),ROUND(MIN(_Engine!$O$9,BA79+W80),2),0)</f>
        <v>0</v>
      </c>
      <c r="AH80" s="28">
        <f>IF(AND(_Engine!$P$10=1,BB79&gt;0),ROUND(MIN(_Engine!$O$10,BB79+X80),2),0)</f>
        <v>0</v>
      </c>
      <c r="AI80" s="28">
        <f>IF(AND(_Engine!$P$11=1,BC79&gt;0),ROUND(MIN(_Engine!$O$11,BC79+Y80),2),0)</f>
        <v>0</v>
      </c>
      <c r="AJ80" s="28">
        <f>IF(AND(_Engine!$P$12=1,BD79&gt;0),ROUND(MIN(_Engine!$O$12,BD79+Z80),2),0)</f>
        <v>0</v>
      </c>
      <c r="AK80" s="28">
        <f>IF(AND(_Engine!$P$3=1,AU79&gt;0),ROUND(MAX(0,MIN(AU79+Q80-AA80,BE80-0)),2),0)</f>
        <v>0</v>
      </c>
      <c r="AL80" s="28">
        <f>IF(AND(_Engine!$P$4=1,AV79&gt;0),ROUND(MAX(0,MIN(AV79+R80-AB80,BE80-SUM(AK80:AK80))),2),0)</f>
        <v>0</v>
      </c>
      <c r="AM80" s="28">
        <f>IF(AND(_Engine!$P$5=1,AW79&gt;0),ROUND(MAX(0,MIN(AW79+S80-AC80,BE80-SUM(AK80:AL80))),2),0)</f>
        <v>0</v>
      </c>
      <c r="AN80" s="28">
        <f>IF(AND(_Engine!$P$6=1,AX79&gt;0),ROUND(MAX(0,MIN(AX79+T80-AD80,BE80-SUM(AK80:AM80))),2),0)</f>
        <v>0</v>
      </c>
      <c r="AO80" s="28">
        <f>IF(AND(_Engine!$P$7=1,AY79&gt;0),ROUND(MAX(0,MIN(AY79+U80-AE80,BE80-SUM(AK80:AN80))),2),0)</f>
        <v>0</v>
      </c>
      <c r="AP80" s="28">
        <f>IF(AND(_Engine!$P$8=1,AZ79&gt;0),ROUND(MAX(0,MIN(AZ79+V80-AF80,BE80-SUM(AK80:AO80))),2),0)</f>
        <v>0</v>
      </c>
      <c r="AQ80" s="28">
        <f>IF(AND(_Engine!$P$9=1,BA79&gt;0),ROUND(MAX(0,MIN(BA79+W80-AG80,BE80-SUM(AK80:AP80))),2),0)</f>
        <v>0</v>
      </c>
      <c r="AR80" s="28">
        <f>IF(AND(_Engine!$P$10=1,BB79&gt;0),ROUND(MAX(0,MIN(BB79+X80-AH80,BE80-SUM(AK80:AQ80))),2),0)</f>
        <v>0</v>
      </c>
      <c r="AS80" s="28">
        <f>IF(AND(_Engine!$P$11=1,BC79&gt;0),ROUND(MAX(0,MIN(BC79+Y80-AI80,BE80-SUM(AK80:AR80))),2),0)</f>
        <v>0</v>
      </c>
      <c r="AT80" s="28">
        <f>IF(AND(_Engine!$P$12=1,BD79&gt;0),ROUND(MAX(0,MIN(BD79+Z80-AJ80,BE80-SUM(AK80:AS80))),2),0)</f>
        <v>0</v>
      </c>
      <c r="AU80" s="28">
        <f>IF(_Engine!$P$3=1,MAX(0,ROUND(AU79+Q80-AA80-AK80,2)),0)</f>
        <v>0</v>
      </c>
      <c r="AV80" s="28">
        <f>IF(_Engine!$P$4=1,MAX(0,ROUND(AV79+R80-AB80-AL80,2)),0)</f>
        <v>0</v>
      </c>
      <c r="AW80" s="28">
        <f>IF(_Engine!$P$5=1,MAX(0,ROUND(AW79+S80-AC80-AM80,2)),0)</f>
        <v>0</v>
      </c>
      <c r="AX80" s="28">
        <f>IF(_Engine!$P$6=1,MAX(0,ROUND(AX79+T80-AD80-AN80,2)),0)</f>
        <v>0</v>
      </c>
      <c r="AY80" s="28">
        <f>IF(_Engine!$P$7=1,MAX(0,ROUND(AY79+U80-AE80-AO80,2)),0)</f>
        <v>0</v>
      </c>
      <c r="AZ80" s="28">
        <f>IF(_Engine!$P$8=1,MAX(0,ROUND(AZ79+V80-AF80-AP80,2)),0)</f>
        <v>0</v>
      </c>
      <c r="BA80" s="28">
        <f>IF(_Engine!$P$9=1,MAX(0,ROUND(BA79+W80-AG80-AQ80,2)),0)</f>
        <v>0</v>
      </c>
      <c r="BB80" s="28">
        <f>IF(_Engine!$P$10=1,MAX(0,ROUND(BB79+X80-AH80-AR80,2)),0)</f>
        <v>0</v>
      </c>
      <c r="BC80" s="28">
        <f>IF(_Engine!$P$11=1,MAX(0,ROUND(BC79+Y80-AI80-AS80,2)),0)</f>
        <v>0</v>
      </c>
      <c r="BD80" s="28">
        <f>IF(_Engine!$P$12=1,MAX(0,ROUND(BD79+Z80-AJ80-AT80,2)),0)</f>
        <v>0</v>
      </c>
      <c r="BE80" s="28">
        <f>ROUND(IFERROR('Debt Planner'!$C$8,0)+IFERROR(C80,0)+MAX(0,_Engine!$E$14-SUM(AA80:AJ80)),2)</f>
        <v>0</v>
      </c>
    </row>
    <row r="81" spans="1:57" x14ac:dyDescent="0.3">
      <c r="A81" s="24">
        <v>73</v>
      </c>
      <c r="B81" s="25">
        <f t="shared" ca="1" si="5"/>
        <v>48386</v>
      </c>
      <c r="C81" s="26">
        <v>0</v>
      </c>
      <c r="D81" s="27">
        <f t="shared" si="3"/>
        <v>0</v>
      </c>
      <c r="E81" s="18" t="str">
        <f>IF(_Engine!$P$3=0,"",IF((AA81+AK81)&gt;0,AA81+AK81,""))</f>
        <v/>
      </c>
      <c r="F81" s="18" t="str">
        <f>IF(_Engine!$P$4=0,"",IF((AB81+AL81)&gt;0,AB81+AL81,""))</f>
        <v/>
      </c>
      <c r="G81" s="18" t="str">
        <f>IF(_Engine!$P$5=0,"",IF((AC81+AM81)&gt;0,AC81+AM81,""))</f>
        <v/>
      </c>
      <c r="H81" s="18" t="str">
        <f>IF(_Engine!$P$6=0,"",IF((AD81+AN81)&gt;0,AD81+AN81,""))</f>
        <v/>
      </c>
      <c r="I81" s="18" t="str">
        <f>IF(_Engine!$P$7=0,"",IF((AE81+AO81)&gt;0,AE81+AO81,""))</f>
        <v/>
      </c>
      <c r="J81" s="18" t="str">
        <f>IF(_Engine!$P$8=0,"",IF((AF81+AP81)&gt;0,AF81+AP81,""))</f>
        <v/>
      </c>
      <c r="K81" s="18" t="str">
        <f>IF(_Engine!$P$9=0,"",IF((AG81+AQ81)&gt;0,AG81+AQ81,""))</f>
        <v/>
      </c>
      <c r="L81" s="18" t="str">
        <f>IF(_Engine!$P$10=0,"",IF((AH81+AR81)&gt;0,AH81+AR81,""))</f>
        <v/>
      </c>
      <c r="M81" s="18" t="str">
        <f>IF(_Engine!$P$11=0,"",IF((AI81+AS81)&gt;0,AI81+AS81,""))</f>
        <v/>
      </c>
      <c r="N81" s="18" t="str">
        <f>IF(_Engine!$P$12=0,"",IF((AJ81+AT81)&gt;0,AJ81+AT81,""))</f>
        <v/>
      </c>
      <c r="O81" s="27">
        <f t="shared" si="4"/>
        <v>0</v>
      </c>
      <c r="Q81" s="28">
        <f>IF(AND(_Engine!$P$3=1,AU80&gt;0),ROUND(AU80*_Engine!$N$3/12,2),0)</f>
        <v>0</v>
      </c>
      <c r="R81" s="28">
        <f>IF(AND(_Engine!$P$4=1,AV80&gt;0),ROUND(AV80*_Engine!$N$4/12,2),0)</f>
        <v>0</v>
      </c>
      <c r="S81" s="28">
        <f>IF(AND(_Engine!$P$5=1,AW80&gt;0),ROUND(AW80*_Engine!$N$5/12,2),0)</f>
        <v>0</v>
      </c>
      <c r="T81" s="28">
        <f>IF(AND(_Engine!$P$6=1,AX80&gt;0),ROUND(AX80*_Engine!$N$6/12,2),0)</f>
        <v>0</v>
      </c>
      <c r="U81" s="28">
        <f>IF(AND(_Engine!$P$7=1,AY80&gt;0),ROUND(AY80*_Engine!$N$7/12,2),0)</f>
        <v>0</v>
      </c>
      <c r="V81" s="28">
        <f>IF(AND(_Engine!$P$8=1,AZ80&gt;0),ROUND(AZ80*_Engine!$N$8/12,2),0)</f>
        <v>0</v>
      </c>
      <c r="W81" s="28">
        <f>IF(AND(_Engine!$P$9=1,BA80&gt;0),ROUND(BA80*_Engine!$N$9/12,2),0)</f>
        <v>0</v>
      </c>
      <c r="X81" s="28">
        <f>IF(AND(_Engine!$P$10=1,BB80&gt;0),ROUND(BB80*_Engine!$N$10/12,2),0)</f>
        <v>0</v>
      </c>
      <c r="Y81" s="28">
        <f>IF(AND(_Engine!$P$11=1,BC80&gt;0),ROUND(BC80*_Engine!$N$11/12,2),0)</f>
        <v>0</v>
      </c>
      <c r="Z81" s="28">
        <f>IF(AND(_Engine!$P$12=1,BD80&gt;0),ROUND(BD80*_Engine!$N$12/12,2),0)</f>
        <v>0</v>
      </c>
      <c r="AA81" s="28">
        <f>IF(AND(_Engine!$P$3=1,AU80&gt;0),ROUND(MIN(_Engine!$O$3,AU80+Q81),2),0)</f>
        <v>0</v>
      </c>
      <c r="AB81" s="28">
        <f>IF(AND(_Engine!$P$4=1,AV80&gt;0),ROUND(MIN(_Engine!$O$4,AV80+R81),2),0)</f>
        <v>0</v>
      </c>
      <c r="AC81" s="28">
        <f>IF(AND(_Engine!$P$5=1,AW80&gt;0),ROUND(MIN(_Engine!$O$5,AW80+S81),2),0)</f>
        <v>0</v>
      </c>
      <c r="AD81" s="28">
        <f>IF(AND(_Engine!$P$6=1,AX80&gt;0),ROUND(MIN(_Engine!$O$6,AX80+T81),2),0)</f>
        <v>0</v>
      </c>
      <c r="AE81" s="28">
        <f>IF(AND(_Engine!$P$7=1,AY80&gt;0),ROUND(MIN(_Engine!$O$7,AY80+U81),2),0)</f>
        <v>0</v>
      </c>
      <c r="AF81" s="28">
        <f>IF(AND(_Engine!$P$8=1,AZ80&gt;0),ROUND(MIN(_Engine!$O$8,AZ80+V81),2),0)</f>
        <v>0</v>
      </c>
      <c r="AG81" s="28">
        <f>IF(AND(_Engine!$P$9=1,BA80&gt;0),ROUND(MIN(_Engine!$O$9,BA80+W81),2),0)</f>
        <v>0</v>
      </c>
      <c r="AH81" s="28">
        <f>IF(AND(_Engine!$P$10=1,BB80&gt;0),ROUND(MIN(_Engine!$O$10,BB80+X81),2),0)</f>
        <v>0</v>
      </c>
      <c r="AI81" s="28">
        <f>IF(AND(_Engine!$P$11=1,BC80&gt;0),ROUND(MIN(_Engine!$O$11,BC80+Y81),2),0)</f>
        <v>0</v>
      </c>
      <c r="AJ81" s="28">
        <f>IF(AND(_Engine!$P$12=1,BD80&gt;0),ROUND(MIN(_Engine!$O$12,BD80+Z81),2),0)</f>
        <v>0</v>
      </c>
      <c r="AK81" s="28">
        <f>IF(AND(_Engine!$P$3=1,AU80&gt;0),ROUND(MAX(0,MIN(AU80+Q81-AA81,BE81-0)),2),0)</f>
        <v>0</v>
      </c>
      <c r="AL81" s="28">
        <f>IF(AND(_Engine!$P$4=1,AV80&gt;0),ROUND(MAX(0,MIN(AV80+R81-AB81,BE81-SUM(AK81:AK81))),2),0)</f>
        <v>0</v>
      </c>
      <c r="AM81" s="28">
        <f>IF(AND(_Engine!$P$5=1,AW80&gt;0),ROUND(MAX(0,MIN(AW80+S81-AC81,BE81-SUM(AK81:AL81))),2),0)</f>
        <v>0</v>
      </c>
      <c r="AN81" s="28">
        <f>IF(AND(_Engine!$P$6=1,AX80&gt;0),ROUND(MAX(0,MIN(AX80+T81-AD81,BE81-SUM(AK81:AM81))),2),0)</f>
        <v>0</v>
      </c>
      <c r="AO81" s="28">
        <f>IF(AND(_Engine!$P$7=1,AY80&gt;0),ROUND(MAX(0,MIN(AY80+U81-AE81,BE81-SUM(AK81:AN81))),2),0)</f>
        <v>0</v>
      </c>
      <c r="AP81" s="28">
        <f>IF(AND(_Engine!$P$8=1,AZ80&gt;0),ROUND(MAX(0,MIN(AZ80+V81-AF81,BE81-SUM(AK81:AO81))),2),0)</f>
        <v>0</v>
      </c>
      <c r="AQ81" s="28">
        <f>IF(AND(_Engine!$P$9=1,BA80&gt;0),ROUND(MAX(0,MIN(BA80+W81-AG81,BE81-SUM(AK81:AP81))),2),0)</f>
        <v>0</v>
      </c>
      <c r="AR81" s="28">
        <f>IF(AND(_Engine!$P$10=1,BB80&gt;0),ROUND(MAX(0,MIN(BB80+X81-AH81,BE81-SUM(AK81:AQ81))),2),0)</f>
        <v>0</v>
      </c>
      <c r="AS81" s="28">
        <f>IF(AND(_Engine!$P$11=1,BC80&gt;0),ROUND(MAX(0,MIN(BC80+Y81-AI81,BE81-SUM(AK81:AR81))),2),0)</f>
        <v>0</v>
      </c>
      <c r="AT81" s="28">
        <f>IF(AND(_Engine!$P$12=1,BD80&gt;0),ROUND(MAX(0,MIN(BD80+Z81-AJ81,BE81-SUM(AK81:AS81))),2),0)</f>
        <v>0</v>
      </c>
      <c r="AU81" s="28">
        <f>IF(_Engine!$P$3=1,MAX(0,ROUND(AU80+Q81-AA81-AK81,2)),0)</f>
        <v>0</v>
      </c>
      <c r="AV81" s="28">
        <f>IF(_Engine!$P$4=1,MAX(0,ROUND(AV80+R81-AB81-AL81,2)),0)</f>
        <v>0</v>
      </c>
      <c r="AW81" s="28">
        <f>IF(_Engine!$P$5=1,MAX(0,ROUND(AW80+S81-AC81-AM81,2)),0)</f>
        <v>0</v>
      </c>
      <c r="AX81" s="28">
        <f>IF(_Engine!$P$6=1,MAX(0,ROUND(AX80+T81-AD81-AN81,2)),0)</f>
        <v>0</v>
      </c>
      <c r="AY81" s="28">
        <f>IF(_Engine!$P$7=1,MAX(0,ROUND(AY80+U81-AE81-AO81,2)),0)</f>
        <v>0</v>
      </c>
      <c r="AZ81" s="28">
        <f>IF(_Engine!$P$8=1,MAX(0,ROUND(AZ80+V81-AF81-AP81,2)),0)</f>
        <v>0</v>
      </c>
      <c r="BA81" s="28">
        <f>IF(_Engine!$P$9=1,MAX(0,ROUND(BA80+W81-AG81-AQ81,2)),0)</f>
        <v>0</v>
      </c>
      <c r="BB81" s="28">
        <f>IF(_Engine!$P$10=1,MAX(0,ROUND(BB80+X81-AH81-AR81,2)),0)</f>
        <v>0</v>
      </c>
      <c r="BC81" s="28">
        <f>IF(_Engine!$P$11=1,MAX(0,ROUND(BC80+Y81-AI81-AS81,2)),0)</f>
        <v>0</v>
      </c>
      <c r="BD81" s="28">
        <f>IF(_Engine!$P$12=1,MAX(0,ROUND(BD80+Z81-AJ81-AT81,2)),0)</f>
        <v>0</v>
      </c>
      <c r="BE81" s="28">
        <f>ROUND(IFERROR('Debt Planner'!$C$8,0)+IFERROR(C81,0)+MAX(0,_Engine!$E$14-SUM(AA81:AJ81)),2)</f>
        <v>0</v>
      </c>
    </row>
    <row r="82" spans="1:57" x14ac:dyDescent="0.3">
      <c r="A82" s="24">
        <v>74</v>
      </c>
      <c r="B82" s="25">
        <f t="shared" ca="1" si="5"/>
        <v>48416</v>
      </c>
      <c r="C82" s="26">
        <v>0</v>
      </c>
      <c r="D82" s="27">
        <f t="shared" si="3"/>
        <v>0</v>
      </c>
      <c r="E82" s="18" t="str">
        <f>IF(_Engine!$P$3=0,"",IF((AA82+AK82)&gt;0,AA82+AK82,""))</f>
        <v/>
      </c>
      <c r="F82" s="18" t="str">
        <f>IF(_Engine!$P$4=0,"",IF((AB82+AL82)&gt;0,AB82+AL82,""))</f>
        <v/>
      </c>
      <c r="G82" s="18" t="str">
        <f>IF(_Engine!$P$5=0,"",IF((AC82+AM82)&gt;0,AC82+AM82,""))</f>
        <v/>
      </c>
      <c r="H82" s="18" t="str">
        <f>IF(_Engine!$P$6=0,"",IF((AD82+AN82)&gt;0,AD82+AN82,""))</f>
        <v/>
      </c>
      <c r="I82" s="18" t="str">
        <f>IF(_Engine!$P$7=0,"",IF((AE82+AO82)&gt;0,AE82+AO82,""))</f>
        <v/>
      </c>
      <c r="J82" s="18" t="str">
        <f>IF(_Engine!$P$8=0,"",IF((AF82+AP82)&gt;0,AF82+AP82,""))</f>
        <v/>
      </c>
      <c r="K82" s="18" t="str">
        <f>IF(_Engine!$P$9=0,"",IF((AG82+AQ82)&gt;0,AG82+AQ82,""))</f>
        <v/>
      </c>
      <c r="L82" s="18" t="str">
        <f>IF(_Engine!$P$10=0,"",IF((AH82+AR82)&gt;0,AH82+AR82,""))</f>
        <v/>
      </c>
      <c r="M82" s="18" t="str">
        <f>IF(_Engine!$P$11=0,"",IF((AI82+AS82)&gt;0,AI82+AS82,""))</f>
        <v/>
      </c>
      <c r="N82" s="18" t="str">
        <f>IF(_Engine!$P$12=0,"",IF((AJ82+AT82)&gt;0,AJ82+AT82,""))</f>
        <v/>
      </c>
      <c r="O82" s="27">
        <f t="shared" si="4"/>
        <v>0</v>
      </c>
      <c r="Q82" s="28">
        <f>IF(AND(_Engine!$P$3=1,AU81&gt;0),ROUND(AU81*_Engine!$N$3/12,2),0)</f>
        <v>0</v>
      </c>
      <c r="R82" s="28">
        <f>IF(AND(_Engine!$P$4=1,AV81&gt;0),ROUND(AV81*_Engine!$N$4/12,2),0)</f>
        <v>0</v>
      </c>
      <c r="S82" s="28">
        <f>IF(AND(_Engine!$P$5=1,AW81&gt;0),ROUND(AW81*_Engine!$N$5/12,2),0)</f>
        <v>0</v>
      </c>
      <c r="T82" s="28">
        <f>IF(AND(_Engine!$P$6=1,AX81&gt;0),ROUND(AX81*_Engine!$N$6/12,2),0)</f>
        <v>0</v>
      </c>
      <c r="U82" s="28">
        <f>IF(AND(_Engine!$P$7=1,AY81&gt;0),ROUND(AY81*_Engine!$N$7/12,2),0)</f>
        <v>0</v>
      </c>
      <c r="V82" s="28">
        <f>IF(AND(_Engine!$P$8=1,AZ81&gt;0),ROUND(AZ81*_Engine!$N$8/12,2),0)</f>
        <v>0</v>
      </c>
      <c r="W82" s="28">
        <f>IF(AND(_Engine!$P$9=1,BA81&gt;0),ROUND(BA81*_Engine!$N$9/12,2),0)</f>
        <v>0</v>
      </c>
      <c r="X82" s="28">
        <f>IF(AND(_Engine!$P$10=1,BB81&gt;0),ROUND(BB81*_Engine!$N$10/12,2),0)</f>
        <v>0</v>
      </c>
      <c r="Y82" s="28">
        <f>IF(AND(_Engine!$P$11=1,BC81&gt;0),ROUND(BC81*_Engine!$N$11/12,2),0)</f>
        <v>0</v>
      </c>
      <c r="Z82" s="28">
        <f>IF(AND(_Engine!$P$12=1,BD81&gt;0),ROUND(BD81*_Engine!$N$12/12,2),0)</f>
        <v>0</v>
      </c>
      <c r="AA82" s="28">
        <f>IF(AND(_Engine!$P$3=1,AU81&gt;0),ROUND(MIN(_Engine!$O$3,AU81+Q82),2),0)</f>
        <v>0</v>
      </c>
      <c r="AB82" s="28">
        <f>IF(AND(_Engine!$P$4=1,AV81&gt;0),ROUND(MIN(_Engine!$O$4,AV81+R82),2),0)</f>
        <v>0</v>
      </c>
      <c r="AC82" s="28">
        <f>IF(AND(_Engine!$P$5=1,AW81&gt;0),ROUND(MIN(_Engine!$O$5,AW81+S82),2),0)</f>
        <v>0</v>
      </c>
      <c r="AD82" s="28">
        <f>IF(AND(_Engine!$P$6=1,AX81&gt;0),ROUND(MIN(_Engine!$O$6,AX81+T82),2),0)</f>
        <v>0</v>
      </c>
      <c r="AE82" s="28">
        <f>IF(AND(_Engine!$P$7=1,AY81&gt;0),ROUND(MIN(_Engine!$O$7,AY81+U82),2),0)</f>
        <v>0</v>
      </c>
      <c r="AF82" s="28">
        <f>IF(AND(_Engine!$P$8=1,AZ81&gt;0),ROUND(MIN(_Engine!$O$8,AZ81+V82),2),0)</f>
        <v>0</v>
      </c>
      <c r="AG82" s="28">
        <f>IF(AND(_Engine!$P$9=1,BA81&gt;0),ROUND(MIN(_Engine!$O$9,BA81+W82),2),0)</f>
        <v>0</v>
      </c>
      <c r="AH82" s="28">
        <f>IF(AND(_Engine!$P$10=1,BB81&gt;0),ROUND(MIN(_Engine!$O$10,BB81+X82),2),0)</f>
        <v>0</v>
      </c>
      <c r="AI82" s="28">
        <f>IF(AND(_Engine!$P$11=1,BC81&gt;0),ROUND(MIN(_Engine!$O$11,BC81+Y82),2),0)</f>
        <v>0</v>
      </c>
      <c r="AJ82" s="28">
        <f>IF(AND(_Engine!$P$12=1,BD81&gt;0),ROUND(MIN(_Engine!$O$12,BD81+Z82),2),0)</f>
        <v>0</v>
      </c>
      <c r="AK82" s="28">
        <f>IF(AND(_Engine!$P$3=1,AU81&gt;0),ROUND(MAX(0,MIN(AU81+Q82-AA82,BE82-0)),2),0)</f>
        <v>0</v>
      </c>
      <c r="AL82" s="28">
        <f>IF(AND(_Engine!$P$4=1,AV81&gt;0),ROUND(MAX(0,MIN(AV81+R82-AB82,BE82-SUM(AK82:AK82))),2),0)</f>
        <v>0</v>
      </c>
      <c r="AM82" s="28">
        <f>IF(AND(_Engine!$P$5=1,AW81&gt;0),ROUND(MAX(0,MIN(AW81+S82-AC82,BE82-SUM(AK82:AL82))),2),0)</f>
        <v>0</v>
      </c>
      <c r="AN82" s="28">
        <f>IF(AND(_Engine!$P$6=1,AX81&gt;0),ROUND(MAX(0,MIN(AX81+T82-AD82,BE82-SUM(AK82:AM82))),2),0)</f>
        <v>0</v>
      </c>
      <c r="AO82" s="28">
        <f>IF(AND(_Engine!$P$7=1,AY81&gt;0),ROUND(MAX(0,MIN(AY81+U82-AE82,BE82-SUM(AK82:AN82))),2),0)</f>
        <v>0</v>
      </c>
      <c r="AP82" s="28">
        <f>IF(AND(_Engine!$P$8=1,AZ81&gt;0),ROUND(MAX(0,MIN(AZ81+V82-AF82,BE82-SUM(AK82:AO82))),2),0)</f>
        <v>0</v>
      </c>
      <c r="AQ82" s="28">
        <f>IF(AND(_Engine!$P$9=1,BA81&gt;0),ROUND(MAX(0,MIN(BA81+W82-AG82,BE82-SUM(AK82:AP82))),2),0)</f>
        <v>0</v>
      </c>
      <c r="AR82" s="28">
        <f>IF(AND(_Engine!$P$10=1,BB81&gt;0),ROUND(MAX(0,MIN(BB81+X82-AH82,BE82-SUM(AK82:AQ82))),2),0)</f>
        <v>0</v>
      </c>
      <c r="AS82" s="28">
        <f>IF(AND(_Engine!$P$11=1,BC81&gt;0),ROUND(MAX(0,MIN(BC81+Y82-AI82,BE82-SUM(AK82:AR82))),2),0)</f>
        <v>0</v>
      </c>
      <c r="AT82" s="28">
        <f>IF(AND(_Engine!$P$12=1,BD81&gt;0),ROUND(MAX(0,MIN(BD81+Z82-AJ82,BE82-SUM(AK82:AS82))),2),0)</f>
        <v>0</v>
      </c>
      <c r="AU82" s="28">
        <f>IF(_Engine!$P$3=1,MAX(0,ROUND(AU81+Q82-AA82-AK82,2)),0)</f>
        <v>0</v>
      </c>
      <c r="AV82" s="28">
        <f>IF(_Engine!$P$4=1,MAX(0,ROUND(AV81+R82-AB82-AL82,2)),0)</f>
        <v>0</v>
      </c>
      <c r="AW82" s="28">
        <f>IF(_Engine!$P$5=1,MAX(0,ROUND(AW81+S82-AC82-AM82,2)),0)</f>
        <v>0</v>
      </c>
      <c r="AX82" s="28">
        <f>IF(_Engine!$P$6=1,MAX(0,ROUND(AX81+T82-AD82-AN82,2)),0)</f>
        <v>0</v>
      </c>
      <c r="AY82" s="28">
        <f>IF(_Engine!$P$7=1,MAX(0,ROUND(AY81+U82-AE82-AO82,2)),0)</f>
        <v>0</v>
      </c>
      <c r="AZ82" s="28">
        <f>IF(_Engine!$P$8=1,MAX(0,ROUND(AZ81+V82-AF82-AP82,2)),0)</f>
        <v>0</v>
      </c>
      <c r="BA82" s="28">
        <f>IF(_Engine!$P$9=1,MAX(0,ROUND(BA81+W82-AG82-AQ82,2)),0)</f>
        <v>0</v>
      </c>
      <c r="BB82" s="28">
        <f>IF(_Engine!$P$10=1,MAX(0,ROUND(BB81+X82-AH82-AR82,2)),0)</f>
        <v>0</v>
      </c>
      <c r="BC82" s="28">
        <f>IF(_Engine!$P$11=1,MAX(0,ROUND(BC81+Y82-AI82-AS82,2)),0)</f>
        <v>0</v>
      </c>
      <c r="BD82" s="28">
        <f>IF(_Engine!$P$12=1,MAX(0,ROUND(BD81+Z82-AJ82-AT82,2)),0)</f>
        <v>0</v>
      </c>
      <c r="BE82" s="28">
        <f>ROUND(IFERROR('Debt Planner'!$C$8,0)+IFERROR(C82,0)+MAX(0,_Engine!$E$14-SUM(AA82:AJ82)),2)</f>
        <v>0</v>
      </c>
    </row>
    <row r="83" spans="1:57" x14ac:dyDescent="0.3">
      <c r="A83" s="24">
        <v>75</v>
      </c>
      <c r="B83" s="25">
        <f t="shared" ca="1" si="5"/>
        <v>48447</v>
      </c>
      <c r="C83" s="26">
        <v>0</v>
      </c>
      <c r="D83" s="27">
        <f t="shared" si="3"/>
        <v>0</v>
      </c>
      <c r="E83" s="18" t="str">
        <f>IF(_Engine!$P$3=0,"",IF((AA83+AK83)&gt;0,AA83+AK83,""))</f>
        <v/>
      </c>
      <c r="F83" s="18" t="str">
        <f>IF(_Engine!$P$4=0,"",IF((AB83+AL83)&gt;0,AB83+AL83,""))</f>
        <v/>
      </c>
      <c r="G83" s="18" t="str">
        <f>IF(_Engine!$P$5=0,"",IF((AC83+AM83)&gt;0,AC83+AM83,""))</f>
        <v/>
      </c>
      <c r="H83" s="18" t="str">
        <f>IF(_Engine!$P$6=0,"",IF((AD83+AN83)&gt;0,AD83+AN83,""))</f>
        <v/>
      </c>
      <c r="I83" s="18" t="str">
        <f>IF(_Engine!$P$7=0,"",IF((AE83+AO83)&gt;0,AE83+AO83,""))</f>
        <v/>
      </c>
      <c r="J83" s="18" t="str">
        <f>IF(_Engine!$P$8=0,"",IF((AF83+AP83)&gt;0,AF83+AP83,""))</f>
        <v/>
      </c>
      <c r="K83" s="18" t="str">
        <f>IF(_Engine!$P$9=0,"",IF((AG83+AQ83)&gt;0,AG83+AQ83,""))</f>
        <v/>
      </c>
      <c r="L83" s="18" t="str">
        <f>IF(_Engine!$P$10=0,"",IF((AH83+AR83)&gt;0,AH83+AR83,""))</f>
        <v/>
      </c>
      <c r="M83" s="18" t="str">
        <f>IF(_Engine!$P$11=0,"",IF((AI83+AS83)&gt;0,AI83+AS83,""))</f>
        <v/>
      </c>
      <c r="N83" s="18" t="str">
        <f>IF(_Engine!$P$12=0,"",IF((AJ83+AT83)&gt;0,AJ83+AT83,""))</f>
        <v/>
      </c>
      <c r="O83" s="27">
        <f t="shared" si="4"/>
        <v>0</v>
      </c>
      <c r="Q83" s="28">
        <f>IF(AND(_Engine!$P$3=1,AU82&gt;0),ROUND(AU82*_Engine!$N$3/12,2),0)</f>
        <v>0</v>
      </c>
      <c r="R83" s="28">
        <f>IF(AND(_Engine!$P$4=1,AV82&gt;0),ROUND(AV82*_Engine!$N$4/12,2),0)</f>
        <v>0</v>
      </c>
      <c r="S83" s="28">
        <f>IF(AND(_Engine!$P$5=1,AW82&gt;0),ROUND(AW82*_Engine!$N$5/12,2),0)</f>
        <v>0</v>
      </c>
      <c r="T83" s="28">
        <f>IF(AND(_Engine!$P$6=1,AX82&gt;0),ROUND(AX82*_Engine!$N$6/12,2),0)</f>
        <v>0</v>
      </c>
      <c r="U83" s="28">
        <f>IF(AND(_Engine!$P$7=1,AY82&gt;0),ROUND(AY82*_Engine!$N$7/12,2),0)</f>
        <v>0</v>
      </c>
      <c r="V83" s="28">
        <f>IF(AND(_Engine!$P$8=1,AZ82&gt;0),ROUND(AZ82*_Engine!$N$8/12,2),0)</f>
        <v>0</v>
      </c>
      <c r="W83" s="28">
        <f>IF(AND(_Engine!$P$9=1,BA82&gt;0),ROUND(BA82*_Engine!$N$9/12,2),0)</f>
        <v>0</v>
      </c>
      <c r="X83" s="28">
        <f>IF(AND(_Engine!$P$10=1,BB82&gt;0),ROUND(BB82*_Engine!$N$10/12,2),0)</f>
        <v>0</v>
      </c>
      <c r="Y83" s="28">
        <f>IF(AND(_Engine!$P$11=1,BC82&gt;0),ROUND(BC82*_Engine!$N$11/12,2),0)</f>
        <v>0</v>
      </c>
      <c r="Z83" s="28">
        <f>IF(AND(_Engine!$P$12=1,BD82&gt;0),ROUND(BD82*_Engine!$N$12/12,2),0)</f>
        <v>0</v>
      </c>
      <c r="AA83" s="28">
        <f>IF(AND(_Engine!$P$3=1,AU82&gt;0),ROUND(MIN(_Engine!$O$3,AU82+Q83),2),0)</f>
        <v>0</v>
      </c>
      <c r="AB83" s="28">
        <f>IF(AND(_Engine!$P$4=1,AV82&gt;0),ROUND(MIN(_Engine!$O$4,AV82+R83),2),0)</f>
        <v>0</v>
      </c>
      <c r="AC83" s="28">
        <f>IF(AND(_Engine!$P$5=1,AW82&gt;0),ROUND(MIN(_Engine!$O$5,AW82+S83),2),0)</f>
        <v>0</v>
      </c>
      <c r="AD83" s="28">
        <f>IF(AND(_Engine!$P$6=1,AX82&gt;0),ROUND(MIN(_Engine!$O$6,AX82+T83),2),0)</f>
        <v>0</v>
      </c>
      <c r="AE83" s="28">
        <f>IF(AND(_Engine!$P$7=1,AY82&gt;0),ROUND(MIN(_Engine!$O$7,AY82+U83),2),0)</f>
        <v>0</v>
      </c>
      <c r="AF83" s="28">
        <f>IF(AND(_Engine!$P$8=1,AZ82&gt;0),ROUND(MIN(_Engine!$O$8,AZ82+V83),2),0)</f>
        <v>0</v>
      </c>
      <c r="AG83" s="28">
        <f>IF(AND(_Engine!$P$9=1,BA82&gt;0),ROUND(MIN(_Engine!$O$9,BA82+W83),2),0)</f>
        <v>0</v>
      </c>
      <c r="AH83" s="28">
        <f>IF(AND(_Engine!$P$10=1,BB82&gt;0),ROUND(MIN(_Engine!$O$10,BB82+X83),2),0)</f>
        <v>0</v>
      </c>
      <c r="AI83" s="28">
        <f>IF(AND(_Engine!$P$11=1,BC82&gt;0),ROUND(MIN(_Engine!$O$11,BC82+Y83),2),0)</f>
        <v>0</v>
      </c>
      <c r="AJ83" s="28">
        <f>IF(AND(_Engine!$P$12=1,BD82&gt;0),ROUND(MIN(_Engine!$O$12,BD82+Z83),2),0)</f>
        <v>0</v>
      </c>
      <c r="AK83" s="28">
        <f>IF(AND(_Engine!$P$3=1,AU82&gt;0),ROUND(MAX(0,MIN(AU82+Q83-AA83,BE83-0)),2),0)</f>
        <v>0</v>
      </c>
      <c r="AL83" s="28">
        <f>IF(AND(_Engine!$P$4=1,AV82&gt;0),ROUND(MAX(0,MIN(AV82+R83-AB83,BE83-SUM(AK83:AK83))),2),0)</f>
        <v>0</v>
      </c>
      <c r="AM83" s="28">
        <f>IF(AND(_Engine!$P$5=1,AW82&gt;0),ROUND(MAX(0,MIN(AW82+S83-AC83,BE83-SUM(AK83:AL83))),2),0)</f>
        <v>0</v>
      </c>
      <c r="AN83" s="28">
        <f>IF(AND(_Engine!$P$6=1,AX82&gt;0),ROUND(MAX(0,MIN(AX82+T83-AD83,BE83-SUM(AK83:AM83))),2),0)</f>
        <v>0</v>
      </c>
      <c r="AO83" s="28">
        <f>IF(AND(_Engine!$P$7=1,AY82&gt;0),ROUND(MAX(0,MIN(AY82+U83-AE83,BE83-SUM(AK83:AN83))),2),0)</f>
        <v>0</v>
      </c>
      <c r="AP83" s="28">
        <f>IF(AND(_Engine!$P$8=1,AZ82&gt;0),ROUND(MAX(0,MIN(AZ82+V83-AF83,BE83-SUM(AK83:AO83))),2),0)</f>
        <v>0</v>
      </c>
      <c r="AQ83" s="28">
        <f>IF(AND(_Engine!$P$9=1,BA82&gt;0),ROUND(MAX(0,MIN(BA82+W83-AG83,BE83-SUM(AK83:AP83))),2),0)</f>
        <v>0</v>
      </c>
      <c r="AR83" s="28">
        <f>IF(AND(_Engine!$P$10=1,BB82&gt;0),ROUND(MAX(0,MIN(BB82+X83-AH83,BE83-SUM(AK83:AQ83))),2),0)</f>
        <v>0</v>
      </c>
      <c r="AS83" s="28">
        <f>IF(AND(_Engine!$P$11=1,BC82&gt;0),ROUND(MAX(0,MIN(BC82+Y83-AI83,BE83-SUM(AK83:AR83))),2),0)</f>
        <v>0</v>
      </c>
      <c r="AT83" s="28">
        <f>IF(AND(_Engine!$P$12=1,BD82&gt;0),ROUND(MAX(0,MIN(BD82+Z83-AJ83,BE83-SUM(AK83:AS83))),2),0)</f>
        <v>0</v>
      </c>
      <c r="AU83" s="28">
        <f>IF(_Engine!$P$3=1,MAX(0,ROUND(AU82+Q83-AA83-AK83,2)),0)</f>
        <v>0</v>
      </c>
      <c r="AV83" s="28">
        <f>IF(_Engine!$P$4=1,MAX(0,ROUND(AV82+R83-AB83-AL83,2)),0)</f>
        <v>0</v>
      </c>
      <c r="AW83" s="28">
        <f>IF(_Engine!$P$5=1,MAX(0,ROUND(AW82+S83-AC83-AM83,2)),0)</f>
        <v>0</v>
      </c>
      <c r="AX83" s="28">
        <f>IF(_Engine!$P$6=1,MAX(0,ROUND(AX82+T83-AD83-AN83,2)),0)</f>
        <v>0</v>
      </c>
      <c r="AY83" s="28">
        <f>IF(_Engine!$P$7=1,MAX(0,ROUND(AY82+U83-AE83-AO83,2)),0)</f>
        <v>0</v>
      </c>
      <c r="AZ83" s="28">
        <f>IF(_Engine!$P$8=1,MAX(0,ROUND(AZ82+V83-AF83-AP83,2)),0)</f>
        <v>0</v>
      </c>
      <c r="BA83" s="28">
        <f>IF(_Engine!$P$9=1,MAX(0,ROUND(BA82+W83-AG83-AQ83,2)),0)</f>
        <v>0</v>
      </c>
      <c r="BB83" s="28">
        <f>IF(_Engine!$P$10=1,MAX(0,ROUND(BB82+X83-AH83-AR83,2)),0)</f>
        <v>0</v>
      </c>
      <c r="BC83" s="28">
        <f>IF(_Engine!$P$11=1,MAX(0,ROUND(BC82+Y83-AI83-AS83,2)),0)</f>
        <v>0</v>
      </c>
      <c r="BD83" s="28">
        <f>IF(_Engine!$P$12=1,MAX(0,ROUND(BD82+Z83-AJ83-AT83,2)),0)</f>
        <v>0</v>
      </c>
      <c r="BE83" s="28">
        <f>ROUND(IFERROR('Debt Planner'!$C$8,0)+IFERROR(C83,0)+MAX(0,_Engine!$E$14-SUM(AA83:AJ83)),2)</f>
        <v>0</v>
      </c>
    </row>
    <row r="84" spans="1:57" x14ac:dyDescent="0.3">
      <c r="A84" s="24">
        <v>76</v>
      </c>
      <c r="B84" s="25">
        <f t="shared" ca="1" si="5"/>
        <v>48478</v>
      </c>
      <c r="C84" s="26">
        <v>0</v>
      </c>
      <c r="D84" s="27">
        <f t="shared" si="3"/>
        <v>0</v>
      </c>
      <c r="E84" s="18" t="str">
        <f>IF(_Engine!$P$3=0,"",IF((AA84+AK84)&gt;0,AA84+AK84,""))</f>
        <v/>
      </c>
      <c r="F84" s="18" t="str">
        <f>IF(_Engine!$P$4=0,"",IF((AB84+AL84)&gt;0,AB84+AL84,""))</f>
        <v/>
      </c>
      <c r="G84" s="18" t="str">
        <f>IF(_Engine!$P$5=0,"",IF((AC84+AM84)&gt;0,AC84+AM84,""))</f>
        <v/>
      </c>
      <c r="H84" s="18" t="str">
        <f>IF(_Engine!$P$6=0,"",IF((AD84+AN84)&gt;0,AD84+AN84,""))</f>
        <v/>
      </c>
      <c r="I84" s="18" t="str">
        <f>IF(_Engine!$P$7=0,"",IF((AE84+AO84)&gt;0,AE84+AO84,""))</f>
        <v/>
      </c>
      <c r="J84" s="18" t="str">
        <f>IF(_Engine!$P$8=0,"",IF((AF84+AP84)&gt;0,AF84+AP84,""))</f>
        <v/>
      </c>
      <c r="K84" s="18" t="str">
        <f>IF(_Engine!$P$9=0,"",IF((AG84+AQ84)&gt;0,AG84+AQ84,""))</f>
        <v/>
      </c>
      <c r="L84" s="18" t="str">
        <f>IF(_Engine!$P$10=0,"",IF((AH84+AR84)&gt;0,AH84+AR84,""))</f>
        <v/>
      </c>
      <c r="M84" s="18" t="str">
        <f>IF(_Engine!$P$11=0,"",IF((AI84+AS84)&gt;0,AI84+AS84,""))</f>
        <v/>
      </c>
      <c r="N84" s="18" t="str">
        <f>IF(_Engine!$P$12=0,"",IF((AJ84+AT84)&gt;0,AJ84+AT84,""))</f>
        <v/>
      </c>
      <c r="O84" s="27">
        <f t="shared" si="4"/>
        <v>0</v>
      </c>
      <c r="Q84" s="28">
        <f>IF(AND(_Engine!$P$3=1,AU83&gt;0),ROUND(AU83*_Engine!$N$3/12,2),0)</f>
        <v>0</v>
      </c>
      <c r="R84" s="28">
        <f>IF(AND(_Engine!$P$4=1,AV83&gt;0),ROUND(AV83*_Engine!$N$4/12,2),0)</f>
        <v>0</v>
      </c>
      <c r="S84" s="28">
        <f>IF(AND(_Engine!$P$5=1,AW83&gt;0),ROUND(AW83*_Engine!$N$5/12,2),0)</f>
        <v>0</v>
      </c>
      <c r="T84" s="28">
        <f>IF(AND(_Engine!$P$6=1,AX83&gt;0),ROUND(AX83*_Engine!$N$6/12,2),0)</f>
        <v>0</v>
      </c>
      <c r="U84" s="28">
        <f>IF(AND(_Engine!$P$7=1,AY83&gt;0),ROUND(AY83*_Engine!$N$7/12,2),0)</f>
        <v>0</v>
      </c>
      <c r="V84" s="28">
        <f>IF(AND(_Engine!$P$8=1,AZ83&gt;0),ROUND(AZ83*_Engine!$N$8/12,2),0)</f>
        <v>0</v>
      </c>
      <c r="W84" s="28">
        <f>IF(AND(_Engine!$P$9=1,BA83&gt;0),ROUND(BA83*_Engine!$N$9/12,2),0)</f>
        <v>0</v>
      </c>
      <c r="X84" s="28">
        <f>IF(AND(_Engine!$P$10=1,BB83&gt;0),ROUND(BB83*_Engine!$N$10/12,2),0)</f>
        <v>0</v>
      </c>
      <c r="Y84" s="28">
        <f>IF(AND(_Engine!$P$11=1,BC83&gt;0),ROUND(BC83*_Engine!$N$11/12,2),0)</f>
        <v>0</v>
      </c>
      <c r="Z84" s="28">
        <f>IF(AND(_Engine!$P$12=1,BD83&gt;0),ROUND(BD83*_Engine!$N$12/12,2),0)</f>
        <v>0</v>
      </c>
      <c r="AA84" s="28">
        <f>IF(AND(_Engine!$P$3=1,AU83&gt;0),ROUND(MIN(_Engine!$O$3,AU83+Q84),2),0)</f>
        <v>0</v>
      </c>
      <c r="AB84" s="28">
        <f>IF(AND(_Engine!$P$4=1,AV83&gt;0),ROUND(MIN(_Engine!$O$4,AV83+R84),2),0)</f>
        <v>0</v>
      </c>
      <c r="AC84" s="28">
        <f>IF(AND(_Engine!$P$5=1,AW83&gt;0),ROUND(MIN(_Engine!$O$5,AW83+S84),2),0)</f>
        <v>0</v>
      </c>
      <c r="AD84" s="28">
        <f>IF(AND(_Engine!$P$6=1,AX83&gt;0),ROUND(MIN(_Engine!$O$6,AX83+T84),2),0)</f>
        <v>0</v>
      </c>
      <c r="AE84" s="28">
        <f>IF(AND(_Engine!$P$7=1,AY83&gt;0),ROUND(MIN(_Engine!$O$7,AY83+U84),2),0)</f>
        <v>0</v>
      </c>
      <c r="AF84" s="28">
        <f>IF(AND(_Engine!$P$8=1,AZ83&gt;0),ROUND(MIN(_Engine!$O$8,AZ83+V84),2),0)</f>
        <v>0</v>
      </c>
      <c r="AG84" s="28">
        <f>IF(AND(_Engine!$P$9=1,BA83&gt;0),ROUND(MIN(_Engine!$O$9,BA83+W84),2),0)</f>
        <v>0</v>
      </c>
      <c r="AH84" s="28">
        <f>IF(AND(_Engine!$P$10=1,BB83&gt;0),ROUND(MIN(_Engine!$O$10,BB83+X84),2),0)</f>
        <v>0</v>
      </c>
      <c r="AI84" s="28">
        <f>IF(AND(_Engine!$P$11=1,BC83&gt;0),ROUND(MIN(_Engine!$O$11,BC83+Y84),2),0)</f>
        <v>0</v>
      </c>
      <c r="AJ84" s="28">
        <f>IF(AND(_Engine!$P$12=1,BD83&gt;0),ROUND(MIN(_Engine!$O$12,BD83+Z84),2),0)</f>
        <v>0</v>
      </c>
      <c r="AK84" s="28">
        <f>IF(AND(_Engine!$P$3=1,AU83&gt;0),ROUND(MAX(0,MIN(AU83+Q84-AA84,BE84-0)),2),0)</f>
        <v>0</v>
      </c>
      <c r="AL84" s="28">
        <f>IF(AND(_Engine!$P$4=1,AV83&gt;0),ROUND(MAX(0,MIN(AV83+R84-AB84,BE84-SUM(AK84:AK84))),2),0)</f>
        <v>0</v>
      </c>
      <c r="AM84" s="28">
        <f>IF(AND(_Engine!$P$5=1,AW83&gt;0),ROUND(MAX(0,MIN(AW83+S84-AC84,BE84-SUM(AK84:AL84))),2),0)</f>
        <v>0</v>
      </c>
      <c r="AN84" s="28">
        <f>IF(AND(_Engine!$P$6=1,AX83&gt;0),ROUND(MAX(0,MIN(AX83+T84-AD84,BE84-SUM(AK84:AM84))),2),0)</f>
        <v>0</v>
      </c>
      <c r="AO84" s="28">
        <f>IF(AND(_Engine!$P$7=1,AY83&gt;0),ROUND(MAX(0,MIN(AY83+U84-AE84,BE84-SUM(AK84:AN84))),2),0)</f>
        <v>0</v>
      </c>
      <c r="AP84" s="28">
        <f>IF(AND(_Engine!$P$8=1,AZ83&gt;0),ROUND(MAX(0,MIN(AZ83+V84-AF84,BE84-SUM(AK84:AO84))),2),0)</f>
        <v>0</v>
      </c>
      <c r="AQ84" s="28">
        <f>IF(AND(_Engine!$P$9=1,BA83&gt;0),ROUND(MAX(0,MIN(BA83+W84-AG84,BE84-SUM(AK84:AP84))),2),0)</f>
        <v>0</v>
      </c>
      <c r="AR84" s="28">
        <f>IF(AND(_Engine!$P$10=1,BB83&gt;0),ROUND(MAX(0,MIN(BB83+X84-AH84,BE84-SUM(AK84:AQ84))),2),0)</f>
        <v>0</v>
      </c>
      <c r="AS84" s="28">
        <f>IF(AND(_Engine!$P$11=1,BC83&gt;0),ROUND(MAX(0,MIN(BC83+Y84-AI84,BE84-SUM(AK84:AR84))),2),0)</f>
        <v>0</v>
      </c>
      <c r="AT84" s="28">
        <f>IF(AND(_Engine!$P$12=1,BD83&gt;0),ROUND(MAX(0,MIN(BD83+Z84-AJ84,BE84-SUM(AK84:AS84))),2),0)</f>
        <v>0</v>
      </c>
      <c r="AU84" s="28">
        <f>IF(_Engine!$P$3=1,MAX(0,ROUND(AU83+Q84-AA84-AK84,2)),0)</f>
        <v>0</v>
      </c>
      <c r="AV84" s="28">
        <f>IF(_Engine!$P$4=1,MAX(0,ROUND(AV83+R84-AB84-AL84,2)),0)</f>
        <v>0</v>
      </c>
      <c r="AW84" s="28">
        <f>IF(_Engine!$P$5=1,MAX(0,ROUND(AW83+S84-AC84-AM84,2)),0)</f>
        <v>0</v>
      </c>
      <c r="AX84" s="28">
        <f>IF(_Engine!$P$6=1,MAX(0,ROUND(AX83+T84-AD84-AN84,2)),0)</f>
        <v>0</v>
      </c>
      <c r="AY84" s="28">
        <f>IF(_Engine!$P$7=1,MAX(0,ROUND(AY83+U84-AE84-AO84,2)),0)</f>
        <v>0</v>
      </c>
      <c r="AZ84" s="28">
        <f>IF(_Engine!$P$8=1,MAX(0,ROUND(AZ83+V84-AF84-AP84,2)),0)</f>
        <v>0</v>
      </c>
      <c r="BA84" s="28">
        <f>IF(_Engine!$P$9=1,MAX(0,ROUND(BA83+W84-AG84-AQ84,2)),0)</f>
        <v>0</v>
      </c>
      <c r="BB84" s="28">
        <f>IF(_Engine!$P$10=1,MAX(0,ROUND(BB83+X84-AH84-AR84,2)),0)</f>
        <v>0</v>
      </c>
      <c r="BC84" s="28">
        <f>IF(_Engine!$P$11=1,MAX(0,ROUND(BC83+Y84-AI84-AS84,2)),0)</f>
        <v>0</v>
      </c>
      <c r="BD84" s="28">
        <f>IF(_Engine!$P$12=1,MAX(0,ROUND(BD83+Z84-AJ84-AT84,2)),0)</f>
        <v>0</v>
      </c>
      <c r="BE84" s="28">
        <f>ROUND(IFERROR('Debt Planner'!$C$8,0)+IFERROR(C84,0)+MAX(0,_Engine!$E$14-SUM(AA84:AJ84)),2)</f>
        <v>0</v>
      </c>
    </row>
    <row r="85" spans="1:57" x14ac:dyDescent="0.3">
      <c r="A85" s="24">
        <v>77</v>
      </c>
      <c r="B85" s="25">
        <f t="shared" ca="1" si="5"/>
        <v>48508</v>
      </c>
      <c r="C85" s="26">
        <v>0</v>
      </c>
      <c r="D85" s="27">
        <f t="shared" si="3"/>
        <v>0</v>
      </c>
      <c r="E85" s="18" t="str">
        <f>IF(_Engine!$P$3=0,"",IF((AA85+AK85)&gt;0,AA85+AK85,""))</f>
        <v/>
      </c>
      <c r="F85" s="18" t="str">
        <f>IF(_Engine!$P$4=0,"",IF((AB85+AL85)&gt;0,AB85+AL85,""))</f>
        <v/>
      </c>
      <c r="G85" s="18" t="str">
        <f>IF(_Engine!$P$5=0,"",IF((AC85+AM85)&gt;0,AC85+AM85,""))</f>
        <v/>
      </c>
      <c r="H85" s="18" t="str">
        <f>IF(_Engine!$P$6=0,"",IF((AD85+AN85)&gt;0,AD85+AN85,""))</f>
        <v/>
      </c>
      <c r="I85" s="18" t="str">
        <f>IF(_Engine!$P$7=0,"",IF((AE85+AO85)&gt;0,AE85+AO85,""))</f>
        <v/>
      </c>
      <c r="J85" s="18" t="str">
        <f>IF(_Engine!$P$8=0,"",IF((AF85+AP85)&gt;0,AF85+AP85,""))</f>
        <v/>
      </c>
      <c r="K85" s="18" t="str">
        <f>IF(_Engine!$P$9=0,"",IF((AG85+AQ85)&gt;0,AG85+AQ85,""))</f>
        <v/>
      </c>
      <c r="L85" s="18" t="str">
        <f>IF(_Engine!$P$10=0,"",IF((AH85+AR85)&gt;0,AH85+AR85,""))</f>
        <v/>
      </c>
      <c r="M85" s="18" t="str">
        <f>IF(_Engine!$P$11=0,"",IF((AI85+AS85)&gt;0,AI85+AS85,""))</f>
        <v/>
      </c>
      <c r="N85" s="18" t="str">
        <f>IF(_Engine!$P$12=0,"",IF((AJ85+AT85)&gt;0,AJ85+AT85,""))</f>
        <v/>
      </c>
      <c r="O85" s="27">
        <f t="shared" si="4"/>
        <v>0</v>
      </c>
      <c r="Q85" s="28">
        <f>IF(AND(_Engine!$P$3=1,AU84&gt;0),ROUND(AU84*_Engine!$N$3/12,2),0)</f>
        <v>0</v>
      </c>
      <c r="R85" s="28">
        <f>IF(AND(_Engine!$P$4=1,AV84&gt;0),ROUND(AV84*_Engine!$N$4/12,2),0)</f>
        <v>0</v>
      </c>
      <c r="S85" s="28">
        <f>IF(AND(_Engine!$P$5=1,AW84&gt;0),ROUND(AW84*_Engine!$N$5/12,2),0)</f>
        <v>0</v>
      </c>
      <c r="T85" s="28">
        <f>IF(AND(_Engine!$P$6=1,AX84&gt;0),ROUND(AX84*_Engine!$N$6/12,2),0)</f>
        <v>0</v>
      </c>
      <c r="U85" s="28">
        <f>IF(AND(_Engine!$P$7=1,AY84&gt;0),ROUND(AY84*_Engine!$N$7/12,2),0)</f>
        <v>0</v>
      </c>
      <c r="V85" s="28">
        <f>IF(AND(_Engine!$P$8=1,AZ84&gt;0),ROUND(AZ84*_Engine!$N$8/12,2),0)</f>
        <v>0</v>
      </c>
      <c r="W85" s="28">
        <f>IF(AND(_Engine!$P$9=1,BA84&gt;0),ROUND(BA84*_Engine!$N$9/12,2),0)</f>
        <v>0</v>
      </c>
      <c r="X85" s="28">
        <f>IF(AND(_Engine!$P$10=1,BB84&gt;0),ROUND(BB84*_Engine!$N$10/12,2),0)</f>
        <v>0</v>
      </c>
      <c r="Y85" s="28">
        <f>IF(AND(_Engine!$P$11=1,BC84&gt;0),ROUND(BC84*_Engine!$N$11/12,2),0)</f>
        <v>0</v>
      </c>
      <c r="Z85" s="28">
        <f>IF(AND(_Engine!$P$12=1,BD84&gt;0),ROUND(BD84*_Engine!$N$12/12,2),0)</f>
        <v>0</v>
      </c>
      <c r="AA85" s="28">
        <f>IF(AND(_Engine!$P$3=1,AU84&gt;0),ROUND(MIN(_Engine!$O$3,AU84+Q85),2),0)</f>
        <v>0</v>
      </c>
      <c r="AB85" s="28">
        <f>IF(AND(_Engine!$P$4=1,AV84&gt;0),ROUND(MIN(_Engine!$O$4,AV84+R85),2),0)</f>
        <v>0</v>
      </c>
      <c r="AC85" s="28">
        <f>IF(AND(_Engine!$P$5=1,AW84&gt;0),ROUND(MIN(_Engine!$O$5,AW84+S85),2),0)</f>
        <v>0</v>
      </c>
      <c r="AD85" s="28">
        <f>IF(AND(_Engine!$P$6=1,AX84&gt;0),ROUND(MIN(_Engine!$O$6,AX84+T85),2),0)</f>
        <v>0</v>
      </c>
      <c r="AE85" s="28">
        <f>IF(AND(_Engine!$P$7=1,AY84&gt;0),ROUND(MIN(_Engine!$O$7,AY84+U85),2),0)</f>
        <v>0</v>
      </c>
      <c r="AF85" s="28">
        <f>IF(AND(_Engine!$P$8=1,AZ84&gt;0),ROUND(MIN(_Engine!$O$8,AZ84+V85),2),0)</f>
        <v>0</v>
      </c>
      <c r="AG85" s="28">
        <f>IF(AND(_Engine!$P$9=1,BA84&gt;0),ROUND(MIN(_Engine!$O$9,BA84+W85),2),0)</f>
        <v>0</v>
      </c>
      <c r="AH85" s="28">
        <f>IF(AND(_Engine!$P$10=1,BB84&gt;0),ROUND(MIN(_Engine!$O$10,BB84+X85),2),0)</f>
        <v>0</v>
      </c>
      <c r="AI85" s="28">
        <f>IF(AND(_Engine!$P$11=1,BC84&gt;0),ROUND(MIN(_Engine!$O$11,BC84+Y85),2),0)</f>
        <v>0</v>
      </c>
      <c r="AJ85" s="28">
        <f>IF(AND(_Engine!$P$12=1,BD84&gt;0),ROUND(MIN(_Engine!$O$12,BD84+Z85),2),0)</f>
        <v>0</v>
      </c>
      <c r="AK85" s="28">
        <f>IF(AND(_Engine!$P$3=1,AU84&gt;0),ROUND(MAX(0,MIN(AU84+Q85-AA85,BE85-0)),2),0)</f>
        <v>0</v>
      </c>
      <c r="AL85" s="28">
        <f>IF(AND(_Engine!$P$4=1,AV84&gt;0),ROUND(MAX(0,MIN(AV84+R85-AB85,BE85-SUM(AK85:AK85))),2),0)</f>
        <v>0</v>
      </c>
      <c r="AM85" s="28">
        <f>IF(AND(_Engine!$P$5=1,AW84&gt;0),ROUND(MAX(0,MIN(AW84+S85-AC85,BE85-SUM(AK85:AL85))),2),0)</f>
        <v>0</v>
      </c>
      <c r="AN85" s="28">
        <f>IF(AND(_Engine!$P$6=1,AX84&gt;0),ROUND(MAX(0,MIN(AX84+T85-AD85,BE85-SUM(AK85:AM85))),2),0)</f>
        <v>0</v>
      </c>
      <c r="AO85" s="28">
        <f>IF(AND(_Engine!$P$7=1,AY84&gt;0),ROUND(MAX(0,MIN(AY84+U85-AE85,BE85-SUM(AK85:AN85))),2),0)</f>
        <v>0</v>
      </c>
      <c r="AP85" s="28">
        <f>IF(AND(_Engine!$P$8=1,AZ84&gt;0),ROUND(MAX(0,MIN(AZ84+V85-AF85,BE85-SUM(AK85:AO85))),2),0)</f>
        <v>0</v>
      </c>
      <c r="AQ85" s="28">
        <f>IF(AND(_Engine!$P$9=1,BA84&gt;0),ROUND(MAX(0,MIN(BA84+W85-AG85,BE85-SUM(AK85:AP85))),2),0)</f>
        <v>0</v>
      </c>
      <c r="AR85" s="28">
        <f>IF(AND(_Engine!$P$10=1,BB84&gt;0),ROUND(MAX(0,MIN(BB84+X85-AH85,BE85-SUM(AK85:AQ85))),2),0)</f>
        <v>0</v>
      </c>
      <c r="AS85" s="28">
        <f>IF(AND(_Engine!$P$11=1,BC84&gt;0),ROUND(MAX(0,MIN(BC84+Y85-AI85,BE85-SUM(AK85:AR85))),2),0)</f>
        <v>0</v>
      </c>
      <c r="AT85" s="28">
        <f>IF(AND(_Engine!$P$12=1,BD84&gt;0),ROUND(MAX(0,MIN(BD84+Z85-AJ85,BE85-SUM(AK85:AS85))),2),0)</f>
        <v>0</v>
      </c>
      <c r="AU85" s="28">
        <f>IF(_Engine!$P$3=1,MAX(0,ROUND(AU84+Q85-AA85-AK85,2)),0)</f>
        <v>0</v>
      </c>
      <c r="AV85" s="28">
        <f>IF(_Engine!$P$4=1,MAX(0,ROUND(AV84+R85-AB85-AL85,2)),0)</f>
        <v>0</v>
      </c>
      <c r="AW85" s="28">
        <f>IF(_Engine!$P$5=1,MAX(0,ROUND(AW84+S85-AC85-AM85,2)),0)</f>
        <v>0</v>
      </c>
      <c r="AX85" s="28">
        <f>IF(_Engine!$P$6=1,MAX(0,ROUND(AX84+T85-AD85-AN85,2)),0)</f>
        <v>0</v>
      </c>
      <c r="AY85" s="28">
        <f>IF(_Engine!$P$7=1,MAX(0,ROUND(AY84+U85-AE85-AO85,2)),0)</f>
        <v>0</v>
      </c>
      <c r="AZ85" s="28">
        <f>IF(_Engine!$P$8=1,MAX(0,ROUND(AZ84+V85-AF85-AP85,2)),0)</f>
        <v>0</v>
      </c>
      <c r="BA85" s="28">
        <f>IF(_Engine!$P$9=1,MAX(0,ROUND(BA84+W85-AG85-AQ85,2)),0)</f>
        <v>0</v>
      </c>
      <c r="BB85" s="28">
        <f>IF(_Engine!$P$10=1,MAX(0,ROUND(BB84+X85-AH85-AR85,2)),0)</f>
        <v>0</v>
      </c>
      <c r="BC85" s="28">
        <f>IF(_Engine!$P$11=1,MAX(0,ROUND(BC84+Y85-AI85-AS85,2)),0)</f>
        <v>0</v>
      </c>
      <c r="BD85" s="28">
        <f>IF(_Engine!$P$12=1,MAX(0,ROUND(BD84+Z85-AJ85-AT85,2)),0)</f>
        <v>0</v>
      </c>
      <c r="BE85" s="28">
        <f>ROUND(IFERROR('Debt Planner'!$C$8,0)+IFERROR(C85,0)+MAX(0,_Engine!$E$14-SUM(AA85:AJ85)),2)</f>
        <v>0</v>
      </c>
    </row>
    <row r="86" spans="1:57" x14ac:dyDescent="0.3">
      <c r="A86" s="24">
        <v>78</v>
      </c>
      <c r="B86" s="25">
        <f t="shared" ca="1" si="5"/>
        <v>48539</v>
      </c>
      <c r="C86" s="26">
        <v>0</v>
      </c>
      <c r="D86" s="27">
        <f t="shared" si="3"/>
        <v>0</v>
      </c>
      <c r="E86" s="18" t="str">
        <f>IF(_Engine!$P$3=0,"",IF((AA86+AK86)&gt;0,AA86+AK86,""))</f>
        <v/>
      </c>
      <c r="F86" s="18" t="str">
        <f>IF(_Engine!$P$4=0,"",IF((AB86+AL86)&gt;0,AB86+AL86,""))</f>
        <v/>
      </c>
      <c r="G86" s="18" t="str">
        <f>IF(_Engine!$P$5=0,"",IF((AC86+AM86)&gt;0,AC86+AM86,""))</f>
        <v/>
      </c>
      <c r="H86" s="18" t="str">
        <f>IF(_Engine!$P$6=0,"",IF((AD86+AN86)&gt;0,AD86+AN86,""))</f>
        <v/>
      </c>
      <c r="I86" s="18" t="str">
        <f>IF(_Engine!$P$7=0,"",IF((AE86+AO86)&gt;0,AE86+AO86,""))</f>
        <v/>
      </c>
      <c r="J86" s="18" t="str">
        <f>IF(_Engine!$P$8=0,"",IF((AF86+AP86)&gt;0,AF86+AP86,""))</f>
        <v/>
      </c>
      <c r="K86" s="18" t="str">
        <f>IF(_Engine!$P$9=0,"",IF((AG86+AQ86)&gt;0,AG86+AQ86,""))</f>
        <v/>
      </c>
      <c r="L86" s="18" t="str">
        <f>IF(_Engine!$P$10=0,"",IF((AH86+AR86)&gt;0,AH86+AR86,""))</f>
        <v/>
      </c>
      <c r="M86" s="18" t="str">
        <f>IF(_Engine!$P$11=0,"",IF((AI86+AS86)&gt;0,AI86+AS86,""))</f>
        <v/>
      </c>
      <c r="N86" s="18" t="str">
        <f>IF(_Engine!$P$12=0,"",IF((AJ86+AT86)&gt;0,AJ86+AT86,""))</f>
        <v/>
      </c>
      <c r="O86" s="27">
        <f t="shared" si="4"/>
        <v>0</v>
      </c>
      <c r="Q86" s="28">
        <f>IF(AND(_Engine!$P$3=1,AU85&gt;0),ROUND(AU85*_Engine!$N$3/12,2),0)</f>
        <v>0</v>
      </c>
      <c r="R86" s="28">
        <f>IF(AND(_Engine!$P$4=1,AV85&gt;0),ROUND(AV85*_Engine!$N$4/12,2),0)</f>
        <v>0</v>
      </c>
      <c r="S86" s="28">
        <f>IF(AND(_Engine!$P$5=1,AW85&gt;0),ROUND(AW85*_Engine!$N$5/12,2),0)</f>
        <v>0</v>
      </c>
      <c r="T86" s="28">
        <f>IF(AND(_Engine!$P$6=1,AX85&gt;0),ROUND(AX85*_Engine!$N$6/12,2),0)</f>
        <v>0</v>
      </c>
      <c r="U86" s="28">
        <f>IF(AND(_Engine!$P$7=1,AY85&gt;0),ROUND(AY85*_Engine!$N$7/12,2),0)</f>
        <v>0</v>
      </c>
      <c r="V86" s="28">
        <f>IF(AND(_Engine!$P$8=1,AZ85&gt;0),ROUND(AZ85*_Engine!$N$8/12,2),0)</f>
        <v>0</v>
      </c>
      <c r="W86" s="28">
        <f>IF(AND(_Engine!$P$9=1,BA85&gt;0),ROUND(BA85*_Engine!$N$9/12,2),0)</f>
        <v>0</v>
      </c>
      <c r="X86" s="28">
        <f>IF(AND(_Engine!$P$10=1,BB85&gt;0),ROUND(BB85*_Engine!$N$10/12,2),0)</f>
        <v>0</v>
      </c>
      <c r="Y86" s="28">
        <f>IF(AND(_Engine!$P$11=1,BC85&gt;0),ROUND(BC85*_Engine!$N$11/12,2),0)</f>
        <v>0</v>
      </c>
      <c r="Z86" s="28">
        <f>IF(AND(_Engine!$P$12=1,BD85&gt;0),ROUND(BD85*_Engine!$N$12/12,2),0)</f>
        <v>0</v>
      </c>
      <c r="AA86" s="28">
        <f>IF(AND(_Engine!$P$3=1,AU85&gt;0),ROUND(MIN(_Engine!$O$3,AU85+Q86),2),0)</f>
        <v>0</v>
      </c>
      <c r="AB86" s="28">
        <f>IF(AND(_Engine!$P$4=1,AV85&gt;0),ROUND(MIN(_Engine!$O$4,AV85+R86),2),0)</f>
        <v>0</v>
      </c>
      <c r="AC86" s="28">
        <f>IF(AND(_Engine!$P$5=1,AW85&gt;0),ROUND(MIN(_Engine!$O$5,AW85+S86),2),0)</f>
        <v>0</v>
      </c>
      <c r="AD86" s="28">
        <f>IF(AND(_Engine!$P$6=1,AX85&gt;0),ROUND(MIN(_Engine!$O$6,AX85+T86),2),0)</f>
        <v>0</v>
      </c>
      <c r="AE86" s="28">
        <f>IF(AND(_Engine!$P$7=1,AY85&gt;0),ROUND(MIN(_Engine!$O$7,AY85+U86),2),0)</f>
        <v>0</v>
      </c>
      <c r="AF86" s="28">
        <f>IF(AND(_Engine!$P$8=1,AZ85&gt;0),ROUND(MIN(_Engine!$O$8,AZ85+V86),2),0)</f>
        <v>0</v>
      </c>
      <c r="AG86" s="28">
        <f>IF(AND(_Engine!$P$9=1,BA85&gt;0),ROUND(MIN(_Engine!$O$9,BA85+W86),2),0)</f>
        <v>0</v>
      </c>
      <c r="AH86" s="28">
        <f>IF(AND(_Engine!$P$10=1,BB85&gt;0),ROUND(MIN(_Engine!$O$10,BB85+X86),2),0)</f>
        <v>0</v>
      </c>
      <c r="AI86" s="28">
        <f>IF(AND(_Engine!$P$11=1,BC85&gt;0),ROUND(MIN(_Engine!$O$11,BC85+Y86),2),0)</f>
        <v>0</v>
      </c>
      <c r="AJ86" s="28">
        <f>IF(AND(_Engine!$P$12=1,BD85&gt;0),ROUND(MIN(_Engine!$O$12,BD85+Z86),2),0)</f>
        <v>0</v>
      </c>
      <c r="AK86" s="28">
        <f>IF(AND(_Engine!$P$3=1,AU85&gt;0),ROUND(MAX(0,MIN(AU85+Q86-AA86,BE86-0)),2),0)</f>
        <v>0</v>
      </c>
      <c r="AL86" s="28">
        <f>IF(AND(_Engine!$P$4=1,AV85&gt;0),ROUND(MAX(0,MIN(AV85+R86-AB86,BE86-SUM(AK86:AK86))),2),0)</f>
        <v>0</v>
      </c>
      <c r="AM86" s="28">
        <f>IF(AND(_Engine!$P$5=1,AW85&gt;0),ROUND(MAX(0,MIN(AW85+S86-AC86,BE86-SUM(AK86:AL86))),2),0)</f>
        <v>0</v>
      </c>
      <c r="AN86" s="28">
        <f>IF(AND(_Engine!$P$6=1,AX85&gt;0),ROUND(MAX(0,MIN(AX85+T86-AD86,BE86-SUM(AK86:AM86))),2),0)</f>
        <v>0</v>
      </c>
      <c r="AO86" s="28">
        <f>IF(AND(_Engine!$P$7=1,AY85&gt;0),ROUND(MAX(0,MIN(AY85+U86-AE86,BE86-SUM(AK86:AN86))),2),0)</f>
        <v>0</v>
      </c>
      <c r="AP86" s="28">
        <f>IF(AND(_Engine!$P$8=1,AZ85&gt;0),ROUND(MAX(0,MIN(AZ85+V86-AF86,BE86-SUM(AK86:AO86))),2),0)</f>
        <v>0</v>
      </c>
      <c r="AQ86" s="28">
        <f>IF(AND(_Engine!$P$9=1,BA85&gt;0),ROUND(MAX(0,MIN(BA85+W86-AG86,BE86-SUM(AK86:AP86))),2),0)</f>
        <v>0</v>
      </c>
      <c r="AR86" s="28">
        <f>IF(AND(_Engine!$P$10=1,BB85&gt;0),ROUND(MAX(0,MIN(BB85+X86-AH86,BE86-SUM(AK86:AQ86))),2),0)</f>
        <v>0</v>
      </c>
      <c r="AS86" s="28">
        <f>IF(AND(_Engine!$P$11=1,BC85&gt;0),ROUND(MAX(0,MIN(BC85+Y86-AI86,BE86-SUM(AK86:AR86))),2),0)</f>
        <v>0</v>
      </c>
      <c r="AT86" s="28">
        <f>IF(AND(_Engine!$P$12=1,BD85&gt;0),ROUND(MAX(0,MIN(BD85+Z86-AJ86,BE86-SUM(AK86:AS86))),2),0)</f>
        <v>0</v>
      </c>
      <c r="AU86" s="28">
        <f>IF(_Engine!$P$3=1,MAX(0,ROUND(AU85+Q86-AA86-AK86,2)),0)</f>
        <v>0</v>
      </c>
      <c r="AV86" s="28">
        <f>IF(_Engine!$P$4=1,MAX(0,ROUND(AV85+R86-AB86-AL86,2)),0)</f>
        <v>0</v>
      </c>
      <c r="AW86" s="28">
        <f>IF(_Engine!$P$5=1,MAX(0,ROUND(AW85+S86-AC86-AM86,2)),0)</f>
        <v>0</v>
      </c>
      <c r="AX86" s="28">
        <f>IF(_Engine!$P$6=1,MAX(0,ROUND(AX85+T86-AD86-AN86,2)),0)</f>
        <v>0</v>
      </c>
      <c r="AY86" s="28">
        <f>IF(_Engine!$P$7=1,MAX(0,ROUND(AY85+U86-AE86-AO86,2)),0)</f>
        <v>0</v>
      </c>
      <c r="AZ86" s="28">
        <f>IF(_Engine!$P$8=1,MAX(0,ROUND(AZ85+V86-AF86-AP86,2)),0)</f>
        <v>0</v>
      </c>
      <c r="BA86" s="28">
        <f>IF(_Engine!$P$9=1,MAX(0,ROUND(BA85+W86-AG86-AQ86,2)),0)</f>
        <v>0</v>
      </c>
      <c r="BB86" s="28">
        <f>IF(_Engine!$P$10=1,MAX(0,ROUND(BB85+X86-AH86-AR86,2)),0)</f>
        <v>0</v>
      </c>
      <c r="BC86" s="28">
        <f>IF(_Engine!$P$11=1,MAX(0,ROUND(BC85+Y86-AI86-AS86,2)),0)</f>
        <v>0</v>
      </c>
      <c r="BD86" s="28">
        <f>IF(_Engine!$P$12=1,MAX(0,ROUND(BD85+Z86-AJ86-AT86,2)),0)</f>
        <v>0</v>
      </c>
      <c r="BE86" s="28">
        <f>ROUND(IFERROR('Debt Planner'!$C$8,0)+IFERROR(C86,0)+MAX(0,_Engine!$E$14-SUM(AA86:AJ86)),2)</f>
        <v>0</v>
      </c>
    </row>
    <row r="87" spans="1:57" x14ac:dyDescent="0.3">
      <c r="A87" s="24">
        <v>79</v>
      </c>
      <c r="B87" s="25">
        <f t="shared" ca="1" si="5"/>
        <v>48569</v>
      </c>
      <c r="C87" s="26">
        <v>0</v>
      </c>
      <c r="D87" s="27">
        <f t="shared" si="3"/>
        <v>0</v>
      </c>
      <c r="E87" s="18" t="str">
        <f>IF(_Engine!$P$3=0,"",IF((AA87+AK87)&gt;0,AA87+AK87,""))</f>
        <v/>
      </c>
      <c r="F87" s="18" t="str">
        <f>IF(_Engine!$P$4=0,"",IF((AB87+AL87)&gt;0,AB87+AL87,""))</f>
        <v/>
      </c>
      <c r="G87" s="18" t="str">
        <f>IF(_Engine!$P$5=0,"",IF((AC87+AM87)&gt;0,AC87+AM87,""))</f>
        <v/>
      </c>
      <c r="H87" s="18" t="str">
        <f>IF(_Engine!$P$6=0,"",IF((AD87+AN87)&gt;0,AD87+AN87,""))</f>
        <v/>
      </c>
      <c r="I87" s="18" t="str">
        <f>IF(_Engine!$P$7=0,"",IF((AE87+AO87)&gt;0,AE87+AO87,""))</f>
        <v/>
      </c>
      <c r="J87" s="18" t="str">
        <f>IF(_Engine!$P$8=0,"",IF((AF87+AP87)&gt;0,AF87+AP87,""))</f>
        <v/>
      </c>
      <c r="K87" s="18" t="str">
        <f>IF(_Engine!$P$9=0,"",IF((AG87+AQ87)&gt;0,AG87+AQ87,""))</f>
        <v/>
      </c>
      <c r="L87" s="18" t="str">
        <f>IF(_Engine!$P$10=0,"",IF((AH87+AR87)&gt;0,AH87+AR87,""))</f>
        <v/>
      </c>
      <c r="M87" s="18" t="str">
        <f>IF(_Engine!$P$11=0,"",IF((AI87+AS87)&gt;0,AI87+AS87,""))</f>
        <v/>
      </c>
      <c r="N87" s="18" t="str">
        <f>IF(_Engine!$P$12=0,"",IF((AJ87+AT87)&gt;0,AJ87+AT87,""))</f>
        <v/>
      </c>
      <c r="O87" s="27">
        <f t="shared" si="4"/>
        <v>0</v>
      </c>
      <c r="Q87" s="28">
        <f>IF(AND(_Engine!$P$3=1,AU86&gt;0),ROUND(AU86*_Engine!$N$3/12,2),0)</f>
        <v>0</v>
      </c>
      <c r="R87" s="28">
        <f>IF(AND(_Engine!$P$4=1,AV86&gt;0),ROUND(AV86*_Engine!$N$4/12,2),0)</f>
        <v>0</v>
      </c>
      <c r="S87" s="28">
        <f>IF(AND(_Engine!$P$5=1,AW86&gt;0),ROUND(AW86*_Engine!$N$5/12,2),0)</f>
        <v>0</v>
      </c>
      <c r="T87" s="28">
        <f>IF(AND(_Engine!$P$6=1,AX86&gt;0),ROUND(AX86*_Engine!$N$6/12,2),0)</f>
        <v>0</v>
      </c>
      <c r="U87" s="28">
        <f>IF(AND(_Engine!$P$7=1,AY86&gt;0),ROUND(AY86*_Engine!$N$7/12,2),0)</f>
        <v>0</v>
      </c>
      <c r="V87" s="28">
        <f>IF(AND(_Engine!$P$8=1,AZ86&gt;0),ROUND(AZ86*_Engine!$N$8/12,2),0)</f>
        <v>0</v>
      </c>
      <c r="W87" s="28">
        <f>IF(AND(_Engine!$P$9=1,BA86&gt;0),ROUND(BA86*_Engine!$N$9/12,2),0)</f>
        <v>0</v>
      </c>
      <c r="X87" s="28">
        <f>IF(AND(_Engine!$P$10=1,BB86&gt;0),ROUND(BB86*_Engine!$N$10/12,2),0)</f>
        <v>0</v>
      </c>
      <c r="Y87" s="28">
        <f>IF(AND(_Engine!$P$11=1,BC86&gt;0),ROUND(BC86*_Engine!$N$11/12,2),0)</f>
        <v>0</v>
      </c>
      <c r="Z87" s="28">
        <f>IF(AND(_Engine!$P$12=1,BD86&gt;0),ROUND(BD86*_Engine!$N$12/12,2),0)</f>
        <v>0</v>
      </c>
      <c r="AA87" s="28">
        <f>IF(AND(_Engine!$P$3=1,AU86&gt;0),ROUND(MIN(_Engine!$O$3,AU86+Q87),2),0)</f>
        <v>0</v>
      </c>
      <c r="AB87" s="28">
        <f>IF(AND(_Engine!$P$4=1,AV86&gt;0),ROUND(MIN(_Engine!$O$4,AV86+R87),2),0)</f>
        <v>0</v>
      </c>
      <c r="AC87" s="28">
        <f>IF(AND(_Engine!$P$5=1,AW86&gt;0),ROUND(MIN(_Engine!$O$5,AW86+S87),2),0)</f>
        <v>0</v>
      </c>
      <c r="AD87" s="28">
        <f>IF(AND(_Engine!$P$6=1,AX86&gt;0),ROUND(MIN(_Engine!$O$6,AX86+T87),2),0)</f>
        <v>0</v>
      </c>
      <c r="AE87" s="28">
        <f>IF(AND(_Engine!$P$7=1,AY86&gt;0),ROUND(MIN(_Engine!$O$7,AY86+U87),2),0)</f>
        <v>0</v>
      </c>
      <c r="AF87" s="28">
        <f>IF(AND(_Engine!$P$8=1,AZ86&gt;0),ROUND(MIN(_Engine!$O$8,AZ86+V87),2),0)</f>
        <v>0</v>
      </c>
      <c r="AG87" s="28">
        <f>IF(AND(_Engine!$P$9=1,BA86&gt;0),ROUND(MIN(_Engine!$O$9,BA86+W87),2),0)</f>
        <v>0</v>
      </c>
      <c r="AH87" s="28">
        <f>IF(AND(_Engine!$P$10=1,BB86&gt;0),ROUND(MIN(_Engine!$O$10,BB86+X87),2),0)</f>
        <v>0</v>
      </c>
      <c r="AI87" s="28">
        <f>IF(AND(_Engine!$P$11=1,BC86&gt;0),ROUND(MIN(_Engine!$O$11,BC86+Y87),2),0)</f>
        <v>0</v>
      </c>
      <c r="AJ87" s="28">
        <f>IF(AND(_Engine!$P$12=1,BD86&gt;0),ROUND(MIN(_Engine!$O$12,BD86+Z87),2),0)</f>
        <v>0</v>
      </c>
      <c r="AK87" s="28">
        <f>IF(AND(_Engine!$P$3=1,AU86&gt;0),ROUND(MAX(0,MIN(AU86+Q87-AA87,BE87-0)),2),0)</f>
        <v>0</v>
      </c>
      <c r="AL87" s="28">
        <f>IF(AND(_Engine!$P$4=1,AV86&gt;0),ROUND(MAX(0,MIN(AV86+R87-AB87,BE87-SUM(AK87:AK87))),2),0)</f>
        <v>0</v>
      </c>
      <c r="AM87" s="28">
        <f>IF(AND(_Engine!$P$5=1,AW86&gt;0),ROUND(MAX(0,MIN(AW86+S87-AC87,BE87-SUM(AK87:AL87))),2),0)</f>
        <v>0</v>
      </c>
      <c r="AN87" s="28">
        <f>IF(AND(_Engine!$P$6=1,AX86&gt;0),ROUND(MAX(0,MIN(AX86+T87-AD87,BE87-SUM(AK87:AM87))),2),0)</f>
        <v>0</v>
      </c>
      <c r="AO87" s="28">
        <f>IF(AND(_Engine!$P$7=1,AY86&gt;0),ROUND(MAX(0,MIN(AY86+U87-AE87,BE87-SUM(AK87:AN87))),2),0)</f>
        <v>0</v>
      </c>
      <c r="AP87" s="28">
        <f>IF(AND(_Engine!$P$8=1,AZ86&gt;0),ROUND(MAX(0,MIN(AZ86+V87-AF87,BE87-SUM(AK87:AO87))),2),0)</f>
        <v>0</v>
      </c>
      <c r="AQ87" s="28">
        <f>IF(AND(_Engine!$P$9=1,BA86&gt;0),ROUND(MAX(0,MIN(BA86+W87-AG87,BE87-SUM(AK87:AP87))),2),0)</f>
        <v>0</v>
      </c>
      <c r="AR87" s="28">
        <f>IF(AND(_Engine!$P$10=1,BB86&gt;0),ROUND(MAX(0,MIN(BB86+X87-AH87,BE87-SUM(AK87:AQ87))),2),0)</f>
        <v>0</v>
      </c>
      <c r="AS87" s="28">
        <f>IF(AND(_Engine!$P$11=1,BC86&gt;0),ROUND(MAX(0,MIN(BC86+Y87-AI87,BE87-SUM(AK87:AR87))),2),0)</f>
        <v>0</v>
      </c>
      <c r="AT87" s="28">
        <f>IF(AND(_Engine!$P$12=1,BD86&gt;0),ROUND(MAX(0,MIN(BD86+Z87-AJ87,BE87-SUM(AK87:AS87))),2),0)</f>
        <v>0</v>
      </c>
      <c r="AU87" s="28">
        <f>IF(_Engine!$P$3=1,MAX(0,ROUND(AU86+Q87-AA87-AK87,2)),0)</f>
        <v>0</v>
      </c>
      <c r="AV87" s="28">
        <f>IF(_Engine!$P$4=1,MAX(0,ROUND(AV86+R87-AB87-AL87,2)),0)</f>
        <v>0</v>
      </c>
      <c r="AW87" s="28">
        <f>IF(_Engine!$P$5=1,MAX(0,ROUND(AW86+S87-AC87-AM87,2)),0)</f>
        <v>0</v>
      </c>
      <c r="AX87" s="28">
        <f>IF(_Engine!$P$6=1,MAX(0,ROUND(AX86+T87-AD87-AN87,2)),0)</f>
        <v>0</v>
      </c>
      <c r="AY87" s="28">
        <f>IF(_Engine!$P$7=1,MAX(0,ROUND(AY86+U87-AE87-AO87,2)),0)</f>
        <v>0</v>
      </c>
      <c r="AZ87" s="28">
        <f>IF(_Engine!$P$8=1,MAX(0,ROUND(AZ86+V87-AF87-AP87,2)),0)</f>
        <v>0</v>
      </c>
      <c r="BA87" s="28">
        <f>IF(_Engine!$P$9=1,MAX(0,ROUND(BA86+W87-AG87-AQ87,2)),0)</f>
        <v>0</v>
      </c>
      <c r="BB87" s="28">
        <f>IF(_Engine!$P$10=1,MAX(0,ROUND(BB86+X87-AH87-AR87,2)),0)</f>
        <v>0</v>
      </c>
      <c r="BC87" s="28">
        <f>IF(_Engine!$P$11=1,MAX(0,ROUND(BC86+Y87-AI87-AS87,2)),0)</f>
        <v>0</v>
      </c>
      <c r="BD87" s="28">
        <f>IF(_Engine!$P$12=1,MAX(0,ROUND(BD86+Z87-AJ87-AT87,2)),0)</f>
        <v>0</v>
      </c>
      <c r="BE87" s="28">
        <f>ROUND(IFERROR('Debt Planner'!$C$8,0)+IFERROR(C87,0)+MAX(0,_Engine!$E$14-SUM(AA87:AJ87)),2)</f>
        <v>0</v>
      </c>
    </row>
    <row r="88" spans="1:57" x14ac:dyDescent="0.3">
      <c r="A88" s="24">
        <v>80</v>
      </c>
      <c r="B88" s="25">
        <f t="shared" ca="1" si="5"/>
        <v>48600</v>
      </c>
      <c r="C88" s="26">
        <v>0</v>
      </c>
      <c r="D88" s="27">
        <f t="shared" si="3"/>
        <v>0</v>
      </c>
      <c r="E88" s="18" t="str">
        <f>IF(_Engine!$P$3=0,"",IF((AA88+AK88)&gt;0,AA88+AK88,""))</f>
        <v/>
      </c>
      <c r="F88" s="18" t="str">
        <f>IF(_Engine!$P$4=0,"",IF((AB88+AL88)&gt;0,AB88+AL88,""))</f>
        <v/>
      </c>
      <c r="G88" s="18" t="str">
        <f>IF(_Engine!$P$5=0,"",IF((AC88+AM88)&gt;0,AC88+AM88,""))</f>
        <v/>
      </c>
      <c r="H88" s="18" t="str">
        <f>IF(_Engine!$P$6=0,"",IF((AD88+AN88)&gt;0,AD88+AN88,""))</f>
        <v/>
      </c>
      <c r="I88" s="18" t="str">
        <f>IF(_Engine!$P$7=0,"",IF((AE88+AO88)&gt;0,AE88+AO88,""))</f>
        <v/>
      </c>
      <c r="J88" s="18" t="str">
        <f>IF(_Engine!$P$8=0,"",IF((AF88+AP88)&gt;0,AF88+AP88,""))</f>
        <v/>
      </c>
      <c r="K88" s="18" t="str">
        <f>IF(_Engine!$P$9=0,"",IF((AG88+AQ88)&gt;0,AG88+AQ88,""))</f>
        <v/>
      </c>
      <c r="L88" s="18" t="str">
        <f>IF(_Engine!$P$10=0,"",IF((AH88+AR88)&gt;0,AH88+AR88,""))</f>
        <v/>
      </c>
      <c r="M88" s="18" t="str">
        <f>IF(_Engine!$P$11=0,"",IF((AI88+AS88)&gt;0,AI88+AS88,""))</f>
        <v/>
      </c>
      <c r="N88" s="18" t="str">
        <f>IF(_Engine!$P$12=0,"",IF((AJ88+AT88)&gt;0,AJ88+AT88,""))</f>
        <v/>
      </c>
      <c r="O88" s="27">
        <f t="shared" si="4"/>
        <v>0</v>
      </c>
      <c r="Q88" s="28">
        <f>IF(AND(_Engine!$P$3=1,AU87&gt;0),ROUND(AU87*_Engine!$N$3/12,2),0)</f>
        <v>0</v>
      </c>
      <c r="R88" s="28">
        <f>IF(AND(_Engine!$P$4=1,AV87&gt;0),ROUND(AV87*_Engine!$N$4/12,2),0)</f>
        <v>0</v>
      </c>
      <c r="S88" s="28">
        <f>IF(AND(_Engine!$P$5=1,AW87&gt;0),ROUND(AW87*_Engine!$N$5/12,2),0)</f>
        <v>0</v>
      </c>
      <c r="T88" s="28">
        <f>IF(AND(_Engine!$P$6=1,AX87&gt;0),ROUND(AX87*_Engine!$N$6/12,2),0)</f>
        <v>0</v>
      </c>
      <c r="U88" s="28">
        <f>IF(AND(_Engine!$P$7=1,AY87&gt;0),ROUND(AY87*_Engine!$N$7/12,2),0)</f>
        <v>0</v>
      </c>
      <c r="V88" s="28">
        <f>IF(AND(_Engine!$P$8=1,AZ87&gt;0),ROUND(AZ87*_Engine!$N$8/12,2),0)</f>
        <v>0</v>
      </c>
      <c r="W88" s="28">
        <f>IF(AND(_Engine!$P$9=1,BA87&gt;0),ROUND(BA87*_Engine!$N$9/12,2),0)</f>
        <v>0</v>
      </c>
      <c r="X88" s="28">
        <f>IF(AND(_Engine!$P$10=1,BB87&gt;0),ROUND(BB87*_Engine!$N$10/12,2),0)</f>
        <v>0</v>
      </c>
      <c r="Y88" s="28">
        <f>IF(AND(_Engine!$P$11=1,BC87&gt;0),ROUND(BC87*_Engine!$N$11/12,2),0)</f>
        <v>0</v>
      </c>
      <c r="Z88" s="28">
        <f>IF(AND(_Engine!$P$12=1,BD87&gt;0),ROUND(BD87*_Engine!$N$12/12,2),0)</f>
        <v>0</v>
      </c>
      <c r="AA88" s="28">
        <f>IF(AND(_Engine!$P$3=1,AU87&gt;0),ROUND(MIN(_Engine!$O$3,AU87+Q88),2),0)</f>
        <v>0</v>
      </c>
      <c r="AB88" s="28">
        <f>IF(AND(_Engine!$P$4=1,AV87&gt;0),ROUND(MIN(_Engine!$O$4,AV87+R88),2),0)</f>
        <v>0</v>
      </c>
      <c r="AC88" s="28">
        <f>IF(AND(_Engine!$P$5=1,AW87&gt;0),ROUND(MIN(_Engine!$O$5,AW87+S88),2),0)</f>
        <v>0</v>
      </c>
      <c r="AD88" s="28">
        <f>IF(AND(_Engine!$P$6=1,AX87&gt;0),ROUND(MIN(_Engine!$O$6,AX87+T88),2),0)</f>
        <v>0</v>
      </c>
      <c r="AE88" s="28">
        <f>IF(AND(_Engine!$P$7=1,AY87&gt;0),ROUND(MIN(_Engine!$O$7,AY87+U88),2),0)</f>
        <v>0</v>
      </c>
      <c r="AF88" s="28">
        <f>IF(AND(_Engine!$P$8=1,AZ87&gt;0),ROUND(MIN(_Engine!$O$8,AZ87+V88),2),0)</f>
        <v>0</v>
      </c>
      <c r="AG88" s="28">
        <f>IF(AND(_Engine!$P$9=1,BA87&gt;0),ROUND(MIN(_Engine!$O$9,BA87+W88),2),0)</f>
        <v>0</v>
      </c>
      <c r="AH88" s="28">
        <f>IF(AND(_Engine!$P$10=1,BB87&gt;0),ROUND(MIN(_Engine!$O$10,BB87+X88),2),0)</f>
        <v>0</v>
      </c>
      <c r="AI88" s="28">
        <f>IF(AND(_Engine!$P$11=1,BC87&gt;0),ROUND(MIN(_Engine!$O$11,BC87+Y88),2),0)</f>
        <v>0</v>
      </c>
      <c r="AJ88" s="28">
        <f>IF(AND(_Engine!$P$12=1,BD87&gt;0),ROUND(MIN(_Engine!$O$12,BD87+Z88),2),0)</f>
        <v>0</v>
      </c>
      <c r="AK88" s="28">
        <f>IF(AND(_Engine!$P$3=1,AU87&gt;0),ROUND(MAX(0,MIN(AU87+Q88-AA88,BE88-0)),2),0)</f>
        <v>0</v>
      </c>
      <c r="AL88" s="28">
        <f>IF(AND(_Engine!$P$4=1,AV87&gt;0),ROUND(MAX(0,MIN(AV87+R88-AB88,BE88-SUM(AK88:AK88))),2),0)</f>
        <v>0</v>
      </c>
      <c r="AM88" s="28">
        <f>IF(AND(_Engine!$P$5=1,AW87&gt;0),ROUND(MAX(0,MIN(AW87+S88-AC88,BE88-SUM(AK88:AL88))),2),0)</f>
        <v>0</v>
      </c>
      <c r="AN88" s="28">
        <f>IF(AND(_Engine!$P$6=1,AX87&gt;0),ROUND(MAX(0,MIN(AX87+T88-AD88,BE88-SUM(AK88:AM88))),2),0)</f>
        <v>0</v>
      </c>
      <c r="AO88" s="28">
        <f>IF(AND(_Engine!$P$7=1,AY87&gt;0),ROUND(MAX(0,MIN(AY87+U88-AE88,BE88-SUM(AK88:AN88))),2),0)</f>
        <v>0</v>
      </c>
      <c r="AP88" s="28">
        <f>IF(AND(_Engine!$P$8=1,AZ87&gt;0),ROUND(MAX(0,MIN(AZ87+V88-AF88,BE88-SUM(AK88:AO88))),2),0)</f>
        <v>0</v>
      </c>
      <c r="AQ88" s="28">
        <f>IF(AND(_Engine!$P$9=1,BA87&gt;0),ROUND(MAX(0,MIN(BA87+W88-AG88,BE88-SUM(AK88:AP88))),2),0)</f>
        <v>0</v>
      </c>
      <c r="AR88" s="28">
        <f>IF(AND(_Engine!$P$10=1,BB87&gt;0),ROUND(MAX(0,MIN(BB87+X88-AH88,BE88-SUM(AK88:AQ88))),2),0)</f>
        <v>0</v>
      </c>
      <c r="AS88" s="28">
        <f>IF(AND(_Engine!$P$11=1,BC87&gt;0),ROUND(MAX(0,MIN(BC87+Y88-AI88,BE88-SUM(AK88:AR88))),2),0)</f>
        <v>0</v>
      </c>
      <c r="AT88" s="28">
        <f>IF(AND(_Engine!$P$12=1,BD87&gt;0),ROUND(MAX(0,MIN(BD87+Z88-AJ88,BE88-SUM(AK88:AS88))),2),0)</f>
        <v>0</v>
      </c>
      <c r="AU88" s="28">
        <f>IF(_Engine!$P$3=1,MAX(0,ROUND(AU87+Q88-AA88-AK88,2)),0)</f>
        <v>0</v>
      </c>
      <c r="AV88" s="28">
        <f>IF(_Engine!$P$4=1,MAX(0,ROUND(AV87+R88-AB88-AL88,2)),0)</f>
        <v>0</v>
      </c>
      <c r="AW88" s="28">
        <f>IF(_Engine!$P$5=1,MAX(0,ROUND(AW87+S88-AC88-AM88,2)),0)</f>
        <v>0</v>
      </c>
      <c r="AX88" s="28">
        <f>IF(_Engine!$P$6=1,MAX(0,ROUND(AX87+T88-AD88-AN88,2)),0)</f>
        <v>0</v>
      </c>
      <c r="AY88" s="28">
        <f>IF(_Engine!$P$7=1,MAX(0,ROUND(AY87+U88-AE88-AO88,2)),0)</f>
        <v>0</v>
      </c>
      <c r="AZ88" s="28">
        <f>IF(_Engine!$P$8=1,MAX(0,ROUND(AZ87+V88-AF88-AP88,2)),0)</f>
        <v>0</v>
      </c>
      <c r="BA88" s="28">
        <f>IF(_Engine!$P$9=1,MAX(0,ROUND(BA87+W88-AG88-AQ88,2)),0)</f>
        <v>0</v>
      </c>
      <c r="BB88" s="28">
        <f>IF(_Engine!$P$10=1,MAX(0,ROUND(BB87+X88-AH88-AR88,2)),0)</f>
        <v>0</v>
      </c>
      <c r="BC88" s="28">
        <f>IF(_Engine!$P$11=1,MAX(0,ROUND(BC87+Y88-AI88-AS88,2)),0)</f>
        <v>0</v>
      </c>
      <c r="BD88" s="28">
        <f>IF(_Engine!$P$12=1,MAX(0,ROUND(BD87+Z88-AJ88-AT88,2)),0)</f>
        <v>0</v>
      </c>
      <c r="BE88" s="28">
        <f>ROUND(IFERROR('Debt Planner'!$C$8,0)+IFERROR(C88,0)+MAX(0,_Engine!$E$14-SUM(AA88:AJ88)),2)</f>
        <v>0</v>
      </c>
    </row>
    <row r="89" spans="1:57" x14ac:dyDescent="0.3">
      <c r="A89" s="24">
        <v>81</v>
      </c>
      <c r="B89" s="25">
        <f t="shared" ca="1" si="5"/>
        <v>48631</v>
      </c>
      <c r="C89" s="26">
        <v>0</v>
      </c>
      <c r="D89" s="27">
        <f t="shared" si="3"/>
        <v>0</v>
      </c>
      <c r="E89" s="18" t="str">
        <f>IF(_Engine!$P$3=0,"",IF((AA89+AK89)&gt;0,AA89+AK89,""))</f>
        <v/>
      </c>
      <c r="F89" s="18" t="str">
        <f>IF(_Engine!$P$4=0,"",IF((AB89+AL89)&gt;0,AB89+AL89,""))</f>
        <v/>
      </c>
      <c r="G89" s="18" t="str">
        <f>IF(_Engine!$P$5=0,"",IF((AC89+AM89)&gt;0,AC89+AM89,""))</f>
        <v/>
      </c>
      <c r="H89" s="18" t="str">
        <f>IF(_Engine!$P$6=0,"",IF((AD89+AN89)&gt;0,AD89+AN89,""))</f>
        <v/>
      </c>
      <c r="I89" s="18" t="str">
        <f>IF(_Engine!$P$7=0,"",IF((AE89+AO89)&gt;0,AE89+AO89,""))</f>
        <v/>
      </c>
      <c r="J89" s="18" t="str">
        <f>IF(_Engine!$P$8=0,"",IF((AF89+AP89)&gt;0,AF89+AP89,""))</f>
        <v/>
      </c>
      <c r="K89" s="18" t="str">
        <f>IF(_Engine!$P$9=0,"",IF((AG89+AQ89)&gt;0,AG89+AQ89,""))</f>
        <v/>
      </c>
      <c r="L89" s="18" t="str">
        <f>IF(_Engine!$P$10=0,"",IF((AH89+AR89)&gt;0,AH89+AR89,""))</f>
        <v/>
      </c>
      <c r="M89" s="18" t="str">
        <f>IF(_Engine!$P$11=0,"",IF((AI89+AS89)&gt;0,AI89+AS89,""))</f>
        <v/>
      </c>
      <c r="N89" s="18" t="str">
        <f>IF(_Engine!$P$12=0,"",IF((AJ89+AT89)&gt;0,AJ89+AT89,""))</f>
        <v/>
      </c>
      <c r="O89" s="27">
        <f t="shared" si="4"/>
        <v>0</v>
      </c>
      <c r="Q89" s="28">
        <f>IF(AND(_Engine!$P$3=1,AU88&gt;0),ROUND(AU88*_Engine!$N$3/12,2),0)</f>
        <v>0</v>
      </c>
      <c r="R89" s="28">
        <f>IF(AND(_Engine!$P$4=1,AV88&gt;0),ROUND(AV88*_Engine!$N$4/12,2),0)</f>
        <v>0</v>
      </c>
      <c r="S89" s="28">
        <f>IF(AND(_Engine!$P$5=1,AW88&gt;0),ROUND(AW88*_Engine!$N$5/12,2),0)</f>
        <v>0</v>
      </c>
      <c r="T89" s="28">
        <f>IF(AND(_Engine!$P$6=1,AX88&gt;0),ROUND(AX88*_Engine!$N$6/12,2),0)</f>
        <v>0</v>
      </c>
      <c r="U89" s="28">
        <f>IF(AND(_Engine!$P$7=1,AY88&gt;0),ROUND(AY88*_Engine!$N$7/12,2),0)</f>
        <v>0</v>
      </c>
      <c r="V89" s="28">
        <f>IF(AND(_Engine!$P$8=1,AZ88&gt;0),ROUND(AZ88*_Engine!$N$8/12,2),0)</f>
        <v>0</v>
      </c>
      <c r="W89" s="28">
        <f>IF(AND(_Engine!$P$9=1,BA88&gt;0),ROUND(BA88*_Engine!$N$9/12,2),0)</f>
        <v>0</v>
      </c>
      <c r="X89" s="28">
        <f>IF(AND(_Engine!$P$10=1,BB88&gt;0),ROUND(BB88*_Engine!$N$10/12,2),0)</f>
        <v>0</v>
      </c>
      <c r="Y89" s="28">
        <f>IF(AND(_Engine!$P$11=1,BC88&gt;0),ROUND(BC88*_Engine!$N$11/12,2),0)</f>
        <v>0</v>
      </c>
      <c r="Z89" s="28">
        <f>IF(AND(_Engine!$P$12=1,BD88&gt;0),ROUND(BD88*_Engine!$N$12/12,2),0)</f>
        <v>0</v>
      </c>
      <c r="AA89" s="28">
        <f>IF(AND(_Engine!$P$3=1,AU88&gt;0),ROUND(MIN(_Engine!$O$3,AU88+Q89),2),0)</f>
        <v>0</v>
      </c>
      <c r="AB89" s="28">
        <f>IF(AND(_Engine!$P$4=1,AV88&gt;0),ROUND(MIN(_Engine!$O$4,AV88+R89),2),0)</f>
        <v>0</v>
      </c>
      <c r="AC89" s="28">
        <f>IF(AND(_Engine!$P$5=1,AW88&gt;0),ROUND(MIN(_Engine!$O$5,AW88+S89),2),0)</f>
        <v>0</v>
      </c>
      <c r="AD89" s="28">
        <f>IF(AND(_Engine!$P$6=1,AX88&gt;0),ROUND(MIN(_Engine!$O$6,AX88+T89),2),0)</f>
        <v>0</v>
      </c>
      <c r="AE89" s="28">
        <f>IF(AND(_Engine!$P$7=1,AY88&gt;0),ROUND(MIN(_Engine!$O$7,AY88+U89),2),0)</f>
        <v>0</v>
      </c>
      <c r="AF89" s="28">
        <f>IF(AND(_Engine!$P$8=1,AZ88&gt;0),ROUND(MIN(_Engine!$O$8,AZ88+V89),2),0)</f>
        <v>0</v>
      </c>
      <c r="AG89" s="28">
        <f>IF(AND(_Engine!$P$9=1,BA88&gt;0),ROUND(MIN(_Engine!$O$9,BA88+W89),2),0)</f>
        <v>0</v>
      </c>
      <c r="AH89" s="28">
        <f>IF(AND(_Engine!$P$10=1,BB88&gt;0),ROUND(MIN(_Engine!$O$10,BB88+X89),2),0)</f>
        <v>0</v>
      </c>
      <c r="AI89" s="28">
        <f>IF(AND(_Engine!$P$11=1,BC88&gt;0),ROUND(MIN(_Engine!$O$11,BC88+Y89),2),0)</f>
        <v>0</v>
      </c>
      <c r="AJ89" s="28">
        <f>IF(AND(_Engine!$P$12=1,BD88&gt;0),ROUND(MIN(_Engine!$O$12,BD88+Z89),2),0)</f>
        <v>0</v>
      </c>
      <c r="AK89" s="28">
        <f>IF(AND(_Engine!$P$3=1,AU88&gt;0),ROUND(MAX(0,MIN(AU88+Q89-AA89,BE89-0)),2),0)</f>
        <v>0</v>
      </c>
      <c r="AL89" s="28">
        <f>IF(AND(_Engine!$P$4=1,AV88&gt;0),ROUND(MAX(0,MIN(AV88+R89-AB89,BE89-SUM(AK89:AK89))),2),0)</f>
        <v>0</v>
      </c>
      <c r="AM89" s="28">
        <f>IF(AND(_Engine!$P$5=1,AW88&gt;0),ROUND(MAX(0,MIN(AW88+S89-AC89,BE89-SUM(AK89:AL89))),2),0)</f>
        <v>0</v>
      </c>
      <c r="AN89" s="28">
        <f>IF(AND(_Engine!$P$6=1,AX88&gt;0),ROUND(MAX(0,MIN(AX88+T89-AD89,BE89-SUM(AK89:AM89))),2),0)</f>
        <v>0</v>
      </c>
      <c r="AO89" s="28">
        <f>IF(AND(_Engine!$P$7=1,AY88&gt;0),ROUND(MAX(0,MIN(AY88+U89-AE89,BE89-SUM(AK89:AN89))),2),0)</f>
        <v>0</v>
      </c>
      <c r="AP89" s="28">
        <f>IF(AND(_Engine!$P$8=1,AZ88&gt;0),ROUND(MAX(0,MIN(AZ88+V89-AF89,BE89-SUM(AK89:AO89))),2),0)</f>
        <v>0</v>
      </c>
      <c r="AQ89" s="28">
        <f>IF(AND(_Engine!$P$9=1,BA88&gt;0),ROUND(MAX(0,MIN(BA88+W89-AG89,BE89-SUM(AK89:AP89))),2),0)</f>
        <v>0</v>
      </c>
      <c r="AR89" s="28">
        <f>IF(AND(_Engine!$P$10=1,BB88&gt;0),ROUND(MAX(0,MIN(BB88+X89-AH89,BE89-SUM(AK89:AQ89))),2),0)</f>
        <v>0</v>
      </c>
      <c r="AS89" s="28">
        <f>IF(AND(_Engine!$P$11=1,BC88&gt;0),ROUND(MAX(0,MIN(BC88+Y89-AI89,BE89-SUM(AK89:AR89))),2),0)</f>
        <v>0</v>
      </c>
      <c r="AT89" s="28">
        <f>IF(AND(_Engine!$P$12=1,BD88&gt;0),ROUND(MAX(0,MIN(BD88+Z89-AJ89,BE89-SUM(AK89:AS89))),2),0)</f>
        <v>0</v>
      </c>
      <c r="AU89" s="28">
        <f>IF(_Engine!$P$3=1,MAX(0,ROUND(AU88+Q89-AA89-AK89,2)),0)</f>
        <v>0</v>
      </c>
      <c r="AV89" s="28">
        <f>IF(_Engine!$P$4=1,MAX(0,ROUND(AV88+R89-AB89-AL89,2)),0)</f>
        <v>0</v>
      </c>
      <c r="AW89" s="28">
        <f>IF(_Engine!$P$5=1,MAX(0,ROUND(AW88+S89-AC89-AM89,2)),0)</f>
        <v>0</v>
      </c>
      <c r="AX89" s="28">
        <f>IF(_Engine!$P$6=1,MAX(0,ROUND(AX88+T89-AD89-AN89,2)),0)</f>
        <v>0</v>
      </c>
      <c r="AY89" s="28">
        <f>IF(_Engine!$P$7=1,MAX(0,ROUND(AY88+U89-AE89-AO89,2)),0)</f>
        <v>0</v>
      </c>
      <c r="AZ89" s="28">
        <f>IF(_Engine!$P$8=1,MAX(0,ROUND(AZ88+V89-AF89-AP89,2)),0)</f>
        <v>0</v>
      </c>
      <c r="BA89" s="28">
        <f>IF(_Engine!$P$9=1,MAX(0,ROUND(BA88+W89-AG89-AQ89,2)),0)</f>
        <v>0</v>
      </c>
      <c r="BB89" s="28">
        <f>IF(_Engine!$P$10=1,MAX(0,ROUND(BB88+X89-AH89-AR89,2)),0)</f>
        <v>0</v>
      </c>
      <c r="BC89" s="28">
        <f>IF(_Engine!$P$11=1,MAX(0,ROUND(BC88+Y89-AI89-AS89,2)),0)</f>
        <v>0</v>
      </c>
      <c r="BD89" s="28">
        <f>IF(_Engine!$P$12=1,MAX(0,ROUND(BD88+Z89-AJ89-AT89,2)),0)</f>
        <v>0</v>
      </c>
      <c r="BE89" s="28">
        <f>ROUND(IFERROR('Debt Planner'!$C$8,0)+IFERROR(C89,0)+MAX(0,_Engine!$E$14-SUM(AA89:AJ89)),2)</f>
        <v>0</v>
      </c>
    </row>
    <row r="90" spans="1:57" x14ac:dyDescent="0.3">
      <c r="A90" s="24">
        <v>82</v>
      </c>
      <c r="B90" s="25">
        <f t="shared" ca="1" si="5"/>
        <v>48659</v>
      </c>
      <c r="C90" s="26">
        <v>0</v>
      </c>
      <c r="D90" s="27">
        <f t="shared" si="3"/>
        <v>0</v>
      </c>
      <c r="E90" s="18" t="str">
        <f>IF(_Engine!$P$3=0,"",IF((AA90+AK90)&gt;0,AA90+AK90,""))</f>
        <v/>
      </c>
      <c r="F90" s="18" t="str">
        <f>IF(_Engine!$P$4=0,"",IF((AB90+AL90)&gt;0,AB90+AL90,""))</f>
        <v/>
      </c>
      <c r="G90" s="18" t="str">
        <f>IF(_Engine!$P$5=0,"",IF((AC90+AM90)&gt;0,AC90+AM90,""))</f>
        <v/>
      </c>
      <c r="H90" s="18" t="str">
        <f>IF(_Engine!$P$6=0,"",IF((AD90+AN90)&gt;0,AD90+AN90,""))</f>
        <v/>
      </c>
      <c r="I90" s="18" t="str">
        <f>IF(_Engine!$P$7=0,"",IF((AE90+AO90)&gt;0,AE90+AO90,""))</f>
        <v/>
      </c>
      <c r="J90" s="18" t="str">
        <f>IF(_Engine!$P$8=0,"",IF((AF90+AP90)&gt;0,AF90+AP90,""))</f>
        <v/>
      </c>
      <c r="K90" s="18" t="str">
        <f>IF(_Engine!$P$9=0,"",IF((AG90+AQ90)&gt;0,AG90+AQ90,""))</f>
        <v/>
      </c>
      <c r="L90" s="18" t="str">
        <f>IF(_Engine!$P$10=0,"",IF((AH90+AR90)&gt;0,AH90+AR90,""))</f>
        <v/>
      </c>
      <c r="M90" s="18" t="str">
        <f>IF(_Engine!$P$11=0,"",IF((AI90+AS90)&gt;0,AI90+AS90,""))</f>
        <v/>
      </c>
      <c r="N90" s="18" t="str">
        <f>IF(_Engine!$P$12=0,"",IF((AJ90+AT90)&gt;0,AJ90+AT90,""))</f>
        <v/>
      </c>
      <c r="O90" s="27">
        <f t="shared" si="4"/>
        <v>0</v>
      </c>
      <c r="Q90" s="28">
        <f>IF(AND(_Engine!$P$3=1,AU89&gt;0),ROUND(AU89*_Engine!$N$3/12,2),0)</f>
        <v>0</v>
      </c>
      <c r="R90" s="28">
        <f>IF(AND(_Engine!$P$4=1,AV89&gt;0),ROUND(AV89*_Engine!$N$4/12,2),0)</f>
        <v>0</v>
      </c>
      <c r="S90" s="28">
        <f>IF(AND(_Engine!$P$5=1,AW89&gt;0),ROUND(AW89*_Engine!$N$5/12,2),0)</f>
        <v>0</v>
      </c>
      <c r="T90" s="28">
        <f>IF(AND(_Engine!$P$6=1,AX89&gt;0),ROUND(AX89*_Engine!$N$6/12,2),0)</f>
        <v>0</v>
      </c>
      <c r="U90" s="28">
        <f>IF(AND(_Engine!$P$7=1,AY89&gt;0),ROUND(AY89*_Engine!$N$7/12,2),0)</f>
        <v>0</v>
      </c>
      <c r="V90" s="28">
        <f>IF(AND(_Engine!$P$8=1,AZ89&gt;0),ROUND(AZ89*_Engine!$N$8/12,2),0)</f>
        <v>0</v>
      </c>
      <c r="W90" s="28">
        <f>IF(AND(_Engine!$P$9=1,BA89&gt;0),ROUND(BA89*_Engine!$N$9/12,2),0)</f>
        <v>0</v>
      </c>
      <c r="X90" s="28">
        <f>IF(AND(_Engine!$P$10=1,BB89&gt;0),ROUND(BB89*_Engine!$N$10/12,2),0)</f>
        <v>0</v>
      </c>
      <c r="Y90" s="28">
        <f>IF(AND(_Engine!$P$11=1,BC89&gt;0),ROUND(BC89*_Engine!$N$11/12,2),0)</f>
        <v>0</v>
      </c>
      <c r="Z90" s="28">
        <f>IF(AND(_Engine!$P$12=1,BD89&gt;0),ROUND(BD89*_Engine!$N$12/12,2),0)</f>
        <v>0</v>
      </c>
      <c r="AA90" s="28">
        <f>IF(AND(_Engine!$P$3=1,AU89&gt;0),ROUND(MIN(_Engine!$O$3,AU89+Q90),2),0)</f>
        <v>0</v>
      </c>
      <c r="AB90" s="28">
        <f>IF(AND(_Engine!$P$4=1,AV89&gt;0),ROUND(MIN(_Engine!$O$4,AV89+R90),2),0)</f>
        <v>0</v>
      </c>
      <c r="AC90" s="28">
        <f>IF(AND(_Engine!$P$5=1,AW89&gt;0),ROUND(MIN(_Engine!$O$5,AW89+S90),2),0)</f>
        <v>0</v>
      </c>
      <c r="AD90" s="28">
        <f>IF(AND(_Engine!$P$6=1,AX89&gt;0),ROUND(MIN(_Engine!$O$6,AX89+T90),2),0)</f>
        <v>0</v>
      </c>
      <c r="AE90" s="28">
        <f>IF(AND(_Engine!$P$7=1,AY89&gt;0),ROUND(MIN(_Engine!$O$7,AY89+U90),2),0)</f>
        <v>0</v>
      </c>
      <c r="AF90" s="28">
        <f>IF(AND(_Engine!$P$8=1,AZ89&gt;0),ROUND(MIN(_Engine!$O$8,AZ89+V90),2),0)</f>
        <v>0</v>
      </c>
      <c r="AG90" s="28">
        <f>IF(AND(_Engine!$P$9=1,BA89&gt;0),ROUND(MIN(_Engine!$O$9,BA89+W90),2),0)</f>
        <v>0</v>
      </c>
      <c r="AH90" s="28">
        <f>IF(AND(_Engine!$P$10=1,BB89&gt;0),ROUND(MIN(_Engine!$O$10,BB89+X90),2),0)</f>
        <v>0</v>
      </c>
      <c r="AI90" s="28">
        <f>IF(AND(_Engine!$P$11=1,BC89&gt;0),ROUND(MIN(_Engine!$O$11,BC89+Y90),2),0)</f>
        <v>0</v>
      </c>
      <c r="AJ90" s="28">
        <f>IF(AND(_Engine!$P$12=1,BD89&gt;0),ROUND(MIN(_Engine!$O$12,BD89+Z90),2),0)</f>
        <v>0</v>
      </c>
      <c r="AK90" s="28">
        <f>IF(AND(_Engine!$P$3=1,AU89&gt;0),ROUND(MAX(0,MIN(AU89+Q90-AA90,BE90-0)),2),0)</f>
        <v>0</v>
      </c>
      <c r="AL90" s="28">
        <f>IF(AND(_Engine!$P$4=1,AV89&gt;0),ROUND(MAX(0,MIN(AV89+R90-AB90,BE90-SUM(AK90:AK90))),2),0)</f>
        <v>0</v>
      </c>
      <c r="AM90" s="28">
        <f>IF(AND(_Engine!$P$5=1,AW89&gt;0),ROUND(MAX(0,MIN(AW89+S90-AC90,BE90-SUM(AK90:AL90))),2),0)</f>
        <v>0</v>
      </c>
      <c r="AN90" s="28">
        <f>IF(AND(_Engine!$P$6=1,AX89&gt;0),ROUND(MAX(0,MIN(AX89+T90-AD90,BE90-SUM(AK90:AM90))),2),0)</f>
        <v>0</v>
      </c>
      <c r="AO90" s="28">
        <f>IF(AND(_Engine!$P$7=1,AY89&gt;0),ROUND(MAX(0,MIN(AY89+U90-AE90,BE90-SUM(AK90:AN90))),2),0)</f>
        <v>0</v>
      </c>
      <c r="AP90" s="28">
        <f>IF(AND(_Engine!$P$8=1,AZ89&gt;0),ROUND(MAX(0,MIN(AZ89+V90-AF90,BE90-SUM(AK90:AO90))),2),0)</f>
        <v>0</v>
      </c>
      <c r="AQ90" s="28">
        <f>IF(AND(_Engine!$P$9=1,BA89&gt;0),ROUND(MAX(0,MIN(BA89+W90-AG90,BE90-SUM(AK90:AP90))),2),0)</f>
        <v>0</v>
      </c>
      <c r="AR90" s="28">
        <f>IF(AND(_Engine!$P$10=1,BB89&gt;0),ROUND(MAX(0,MIN(BB89+X90-AH90,BE90-SUM(AK90:AQ90))),2),0)</f>
        <v>0</v>
      </c>
      <c r="AS90" s="28">
        <f>IF(AND(_Engine!$P$11=1,BC89&gt;0),ROUND(MAX(0,MIN(BC89+Y90-AI90,BE90-SUM(AK90:AR90))),2),0)</f>
        <v>0</v>
      </c>
      <c r="AT90" s="28">
        <f>IF(AND(_Engine!$P$12=1,BD89&gt;0),ROUND(MAX(0,MIN(BD89+Z90-AJ90,BE90-SUM(AK90:AS90))),2),0)</f>
        <v>0</v>
      </c>
      <c r="AU90" s="28">
        <f>IF(_Engine!$P$3=1,MAX(0,ROUND(AU89+Q90-AA90-AK90,2)),0)</f>
        <v>0</v>
      </c>
      <c r="AV90" s="28">
        <f>IF(_Engine!$P$4=1,MAX(0,ROUND(AV89+R90-AB90-AL90,2)),0)</f>
        <v>0</v>
      </c>
      <c r="AW90" s="28">
        <f>IF(_Engine!$P$5=1,MAX(0,ROUND(AW89+S90-AC90-AM90,2)),0)</f>
        <v>0</v>
      </c>
      <c r="AX90" s="28">
        <f>IF(_Engine!$P$6=1,MAX(0,ROUND(AX89+T90-AD90-AN90,2)),0)</f>
        <v>0</v>
      </c>
      <c r="AY90" s="28">
        <f>IF(_Engine!$P$7=1,MAX(0,ROUND(AY89+U90-AE90-AO90,2)),0)</f>
        <v>0</v>
      </c>
      <c r="AZ90" s="28">
        <f>IF(_Engine!$P$8=1,MAX(0,ROUND(AZ89+V90-AF90-AP90,2)),0)</f>
        <v>0</v>
      </c>
      <c r="BA90" s="28">
        <f>IF(_Engine!$P$9=1,MAX(0,ROUND(BA89+W90-AG90-AQ90,2)),0)</f>
        <v>0</v>
      </c>
      <c r="BB90" s="28">
        <f>IF(_Engine!$P$10=1,MAX(0,ROUND(BB89+X90-AH90-AR90,2)),0)</f>
        <v>0</v>
      </c>
      <c r="BC90" s="28">
        <f>IF(_Engine!$P$11=1,MAX(0,ROUND(BC89+Y90-AI90-AS90,2)),0)</f>
        <v>0</v>
      </c>
      <c r="BD90" s="28">
        <f>IF(_Engine!$P$12=1,MAX(0,ROUND(BD89+Z90-AJ90-AT90,2)),0)</f>
        <v>0</v>
      </c>
      <c r="BE90" s="28">
        <f>ROUND(IFERROR('Debt Planner'!$C$8,0)+IFERROR(C90,0)+MAX(0,_Engine!$E$14-SUM(AA90:AJ90)),2)</f>
        <v>0</v>
      </c>
    </row>
    <row r="91" spans="1:57" x14ac:dyDescent="0.3">
      <c r="A91" s="24">
        <v>83</v>
      </c>
      <c r="B91" s="25">
        <f t="shared" ca="1" si="5"/>
        <v>48690</v>
      </c>
      <c r="C91" s="26">
        <v>0</v>
      </c>
      <c r="D91" s="27">
        <f t="shared" si="3"/>
        <v>0</v>
      </c>
      <c r="E91" s="18" t="str">
        <f>IF(_Engine!$P$3=0,"",IF((AA91+AK91)&gt;0,AA91+AK91,""))</f>
        <v/>
      </c>
      <c r="F91" s="18" t="str">
        <f>IF(_Engine!$P$4=0,"",IF((AB91+AL91)&gt;0,AB91+AL91,""))</f>
        <v/>
      </c>
      <c r="G91" s="18" t="str">
        <f>IF(_Engine!$P$5=0,"",IF((AC91+AM91)&gt;0,AC91+AM91,""))</f>
        <v/>
      </c>
      <c r="H91" s="18" t="str">
        <f>IF(_Engine!$P$6=0,"",IF((AD91+AN91)&gt;0,AD91+AN91,""))</f>
        <v/>
      </c>
      <c r="I91" s="18" t="str">
        <f>IF(_Engine!$P$7=0,"",IF((AE91+AO91)&gt;0,AE91+AO91,""))</f>
        <v/>
      </c>
      <c r="J91" s="18" t="str">
        <f>IF(_Engine!$P$8=0,"",IF((AF91+AP91)&gt;0,AF91+AP91,""))</f>
        <v/>
      </c>
      <c r="K91" s="18" t="str">
        <f>IF(_Engine!$P$9=0,"",IF((AG91+AQ91)&gt;0,AG91+AQ91,""))</f>
        <v/>
      </c>
      <c r="L91" s="18" t="str">
        <f>IF(_Engine!$P$10=0,"",IF((AH91+AR91)&gt;0,AH91+AR91,""))</f>
        <v/>
      </c>
      <c r="M91" s="18" t="str">
        <f>IF(_Engine!$P$11=0,"",IF((AI91+AS91)&gt;0,AI91+AS91,""))</f>
        <v/>
      </c>
      <c r="N91" s="18" t="str">
        <f>IF(_Engine!$P$12=0,"",IF((AJ91+AT91)&gt;0,AJ91+AT91,""))</f>
        <v/>
      </c>
      <c r="O91" s="27">
        <f t="shared" si="4"/>
        <v>0</v>
      </c>
      <c r="Q91" s="28">
        <f>IF(AND(_Engine!$P$3=1,AU90&gt;0),ROUND(AU90*_Engine!$N$3/12,2),0)</f>
        <v>0</v>
      </c>
      <c r="R91" s="28">
        <f>IF(AND(_Engine!$P$4=1,AV90&gt;0),ROUND(AV90*_Engine!$N$4/12,2),0)</f>
        <v>0</v>
      </c>
      <c r="S91" s="28">
        <f>IF(AND(_Engine!$P$5=1,AW90&gt;0),ROUND(AW90*_Engine!$N$5/12,2),0)</f>
        <v>0</v>
      </c>
      <c r="T91" s="28">
        <f>IF(AND(_Engine!$P$6=1,AX90&gt;0),ROUND(AX90*_Engine!$N$6/12,2),0)</f>
        <v>0</v>
      </c>
      <c r="U91" s="28">
        <f>IF(AND(_Engine!$P$7=1,AY90&gt;0),ROUND(AY90*_Engine!$N$7/12,2),0)</f>
        <v>0</v>
      </c>
      <c r="V91" s="28">
        <f>IF(AND(_Engine!$P$8=1,AZ90&gt;0),ROUND(AZ90*_Engine!$N$8/12,2),0)</f>
        <v>0</v>
      </c>
      <c r="W91" s="28">
        <f>IF(AND(_Engine!$P$9=1,BA90&gt;0),ROUND(BA90*_Engine!$N$9/12,2),0)</f>
        <v>0</v>
      </c>
      <c r="X91" s="28">
        <f>IF(AND(_Engine!$P$10=1,BB90&gt;0),ROUND(BB90*_Engine!$N$10/12,2),0)</f>
        <v>0</v>
      </c>
      <c r="Y91" s="28">
        <f>IF(AND(_Engine!$P$11=1,BC90&gt;0),ROUND(BC90*_Engine!$N$11/12,2),0)</f>
        <v>0</v>
      </c>
      <c r="Z91" s="28">
        <f>IF(AND(_Engine!$P$12=1,BD90&gt;0),ROUND(BD90*_Engine!$N$12/12,2),0)</f>
        <v>0</v>
      </c>
      <c r="AA91" s="28">
        <f>IF(AND(_Engine!$P$3=1,AU90&gt;0),ROUND(MIN(_Engine!$O$3,AU90+Q91),2),0)</f>
        <v>0</v>
      </c>
      <c r="AB91" s="28">
        <f>IF(AND(_Engine!$P$4=1,AV90&gt;0),ROUND(MIN(_Engine!$O$4,AV90+R91),2),0)</f>
        <v>0</v>
      </c>
      <c r="AC91" s="28">
        <f>IF(AND(_Engine!$P$5=1,AW90&gt;0),ROUND(MIN(_Engine!$O$5,AW90+S91),2),0)</f>
        <v>0</v>
      </c>
      <c r="AD91" s="28">
        <f>IF(AND(_Engine!$P$6=1,AX90&gt;0),ROUND(MIN(_Engine!$O$6,AX90+T91),2),0)</f>
        <v>0</v>
      </c>
      <c r="AE91" s="28">
        <f>IF(AND(_Engine!$P$7=1,AY90&gt;0),ROUND(MIN(_Engine!$O$7,AY90+U91),2),0)</f>
        <v>0</v>
      </c>
      <c r="AF91" s="28">
        <f>IF(AND(_Engine!$P$8=1,AZ90&gt;0),ROUND(MIN(_Engine!$O$8,AZ90+V91),2),0)</f>
        <v>0</v>
      </c>
      <c r="AG91" s="28">
        <f>IF(AND(_Engine!$P$9=1,BA90&gt;0),ROUND(MIN(_Engine!$O$9,BA90+W91),2),0)</f>
        <v>0</v>
      </c>
      <c r="AH91" s="28">
        <f>IF(AND(_Engine!$P$10=1,BB90&gt;0),ROUND(MIN(_Engine!$O$10,BB90+X91),2),0)</f>
        <v>0</v>
      </c>
      <c r="AI91" s="28">
        <f>IF(AND(_Engine!$P$11=1,BC90&gt;0),ROUND(MIN(_Engine!$O$11,BC90+Y91),2),0)</f>
        <v>0</v>
      </c>
      <c r="AJ91" s="28">
        <f>IF(AND(_Engine!$P$12=1,BD90&gt;0),ROUND(MIN(_Engine!$O$12,BD90+Z91),2),0)</f>
        <v>0</v>
      </c>
      <c r="AK91" s="28">
        <f>IF(AND(_Engine!$P$3=1,AU90&gt;0),ROUND(MAX(0,MIN(AU90+Q91-AA91,BE91-0)),2),0)</f>
        <v>0</v>
      </c>
      <c r="AL91" s="28">
        <f>IF(AND(_Engine!$P$4=1,AV90&gt;0),ROUND(MAX(0,MIN(AV90+R91-AB91,BE91-SUM(AK91:AK91))),2),0)</f>
        <v>0</v>
      </c>
      <c r="AM91" s="28">
        <f>IF(AND(_Engine!$P$5=1,AW90&gt;0),ROUND(MAX(0,MIN(AW90+S91-AC91,BE91-SUM(AK91:AL91))),2),0)</f>
        <v>0</v>
      </c>
      <c r="AN91" s="28">
        <f>IF(AND(_Engine!$P$6=1,AX90&gt;0),ROUND(MAX(0,MIN(AX90+T91-AD91,BE91-SUM(AK91:AM91))),2),0)</f>
        <v>0</v>
      </c>
      <c r="AO91" s="28">
        <f>IF(AND(_Engine!$P$7=1,AY90&gt;0),ROUND(MAX(0,MIN(AY90+U91-AE91,BE91-SUM(AK91:AN91))),2),0)</f>
        <v>0</v>
      </c>
      <c r="AP91" s="28">
        <f>IF(AND(_Engine!$P$8=1,AZ90&gt;0),ROUND(MAX(0,MIN(AZ90+V91-AF91,BE91-SUM(AK91:AO91))),2),0)</f>
        <v>0</v>
      </c>
      <c r="AQ91" s="28">
        <f>IF(AND(_Engine!$P$9=1,BA90&gt;0),ROUND(MAX(0,MIN(BA90+W91-AG91,BE91-SUM(AK91:AP91))),2),0)</f>
        <v>0</v>
      </c>
      <c r="AR91" s="28">
        <f>IF(AND(_Engine!$P$10=1,BB90&gt;0),ROUND(MAX(0,MIN(BB90+X91-AH91,BE91-SUM(AK91:AQ91))),2),0)</f>
        <v>0</v>
      </c>
      <c r="AS91" s="28">
        <f>IF(AND(_Engine!$P$11=1,BC90&gt;0),ROUND(MAX(0,MIN(BC90+Y91-AI91,BE91-SUM(AK91:AR91))),2),0)</f>
        <v>0</v>
      </c>
      <c r="AT91" s="28">
        <f>IF(AND(_Engine!$P$12=1,BD90&gt;0),ROUND(MAX(0,MIN(BD90+Z91-AJ91,BE91-SUM(AK91:AS91))),2),0)</f>
        <v>0</v>
      </c>
      <c r="AU91" s="28">
        <f>IF(_Engine!$P$3=1,MAX(0,ROUND(AU90+Q91-AA91-AK91,2)),0)</f>
        <v>0</v>
      </c>
      <c r="AV91" s="28">
        <f>IF(_Engine!$P$4=1,MAX(0,ROUND(AV90+R91-AB91-AL91,2)),0)</f>
        <v>0</v>
      </c>
      <c r="AW91" s="28">
        <f>IF(_Engine!$P$5=1,MAX(0,ROUND(AW90+S91-AC91-AM91,2)),0)</f>
        <v>0</v>
      </c>
      <c r="AX91" s="28">
        <f>IF(_Engine!$P$6=1,MAX(0,ROUND(AX90+T91-AD91-AN91,2)),0)</f>
        <v>0</v>
      </c>
      <c r="AY91" s="28">
        <f>IF(_Engine!$P$7=1,MAX(0,ROUND(AY90+U91-AE91-AO91,2)),0)</f>
        <v>0</v>
      </c>
      <c r="AZ91" s="28">
        <f>IF(_Engine!$P$8=1,MAX(0,ROUND(AZ90+V91-AF91-AP91,2)),0)</f>
        <v>0</v>
      </c>
      <c r="BA91" s="28">
        <f>IF(_Engine!$P$9=1,MAX(0,ROUND(BA90+W91-AG91-AQ91,2)),0)</f>
        <v>0</v>
      </c>
      <c r="BB91" s="28">
        <f>IF(_Engine!$P$10=1,MAX(0,ROUND(BB90+X91-AH91-AR91,2)),0)</f>
        <v>0</v>
      </c>
      <c r="BC91" s="28">
        <f>IF(_Engine!$P$11=1,MAX(0,ROUND(BC90+Y91-AI91-AS91,2)),0)</f>
        <v>0</v>
      </c>
      <c r="BD91" s="28">
        <f>IF(_Engine!$P$12=1,MAX(0,ROUND(BD90+Z91-AJ91-AT91,2)),0)</f>
        <v>0</v>
      </c>
      <c r="BE91" s="28">
        <f>ROUND(IFERROR('Debt Planner'!$C$8,0)+IFERROR(C91,0)+MAX(0,_Engine!$E$14-SUM(AA91:AJ91)),2)</f>
        <v>0</v>
      </c>
    </row>
    <row r="92" spans="1:57" x14ac:dyDescent="0.3">
      <c r="A92" s="24">
        <v>84</v>
      </c>
      <c r="B92" s="25">
        <f t="shared" ca="1" si="5"/>
        <v>48720</v>
      </c>
      <c r="C92" s="26">
        <v>0</v>
      </c>
      <c r="D92" s="27">
        <f t="shared" si="3"/>
        <v>0</v>
      </c>
      <c r="E92" s="18" t="str">
        <f>IF(_Engine!$P$3=0,"",IF((AA92+AK92)&gt;0,AA92+AK92,""))</f>
        <v/>
      </c>
      <c r="F92" s="18" t="str">
        <f>IF(_Engine!$P$4=0,"",IF((AB92+AL92)&gt;0,AB92+AL92,""))</f>
        <v/>
      </c>
      <c r="G92" s="18" t="str">
        <f>IF(_Engine!$P$5=0,"",IF((AC92+AM92)&gt;0,AC92+AM92,""))</f>
        <v/>
      </c>
      <c r="H92" s="18" t="str">
        <f>IF(_Engine!$P$6=0,"",IF((AD92+AN92)&gt;0,AD92+AN92,""))</f>
        <v/>
      </c>
      <c r="I92" s="18" t="str">
        <f>IF(_Engine!$P$7=0,"",IF((AE92+AO92)&gt;0,AE92+AO92,""))</f>
        <v/>
      </c>
      <c r="J92" s="18" t="str">
        <f>IF(_Engine!$P$8=0,"",IF((AF92+AP92)&gt;0,AF92+AP92,""))</f>
        <v/>
      </c>
      <c r="K92" s="18" t="str">
        <f>IF(_Engine!$P$9=0,"",IF((AG92+AQ92)&gt;0,AG92+AQ92,""))</f>
        <v/>
      </c>
      <c r="L92" s="18" t="str">
        <f>IF(_Engine!$P$10=0,"",IF((AH92+AR92)&gt;0,AH92+AR92,""))</f>
        <v/>
      </c>
      <c r="M92" s="18" t="str">
        <f>IF(_Engine!$P$11=0,"",IF((AI92+AS92)&gt;0,AI92+AS92,""))</f>
        <v/>
      </c>
      <c r="N92" s="18" t="str">
        <f>IF(_Engine!$P$12=0,"",IF((AJ92+AT92)&gt;0,AJ92+AT92,""))</f>
        <v/>
      </c>
      <c r="O92" s="27">
        <f t="shared" si="4"/>
        <v>0</v>
      </c>
      <c r="Q92" s="28">
        <f>IF(AND(_Engine!$P$3=1,AU91&gt;0),ROUND(AU91*_Engine!$N$3/12,2),0)</f>
        <v>0</v>
      </c>
      <c r="R92" s="28">
        <f>IF(AND(_Engine!$P$4=1,AV91&gt;0),ROUND(AV91*_Engine!$N$4/12,2),0)</f>
        <v>0</v>
      </c>
      <c r="S92" s="28">
        <f>IF(AND(_Engine!$P$5=1,AW91&gt;0),ROUND(AW91*_Engine!$N$5/12,2),0)</f>
        <v>0</v>
      </c>
      <c r="T92" s="28">
        <f>IF(AND(_Engine!$P$6=1,AX91&gt;0),ROUND(AX91*_Engine!$N$6/12,2),0)</f>
        <v>0</v>
      </c>
      <c r="U92" s="28">
        <f>IF(AND(_Engine!$P$7=1,AY91&gt;0),ROUND(AY91*_Engine!$N$7/12,2),0)</f>
        <v>0</v>
      </c>
      <c r="V92" s="28">
        <f>IF(AND(_Engine!$P$8=1,AZ91&gt;0),ROUND(AZ91*_Engine!$N$8/12,2),0)</f>
        <v>0</v>
      </c>
      <c r="W92" s="28">
        <f>IF(AND(_Engine!$P$9=1,BA91&gt;0),ROUND(BA91*_Engine!$N$9/12,2),0)</f>
        <v>0</v>
      </c>
      <c r="X92" s="28">
        <f>IF(AND(_Engine!$P$10=1,BB91&gt;0),ROUND(BB91*_Engine!$N$10/12,2),0)</f>
        <v>0</v>
      </c>
      <c r="Y92" s="28">
        <f>IF(AND(_Engine!$P$11=1,BC91&gt;0),ROUND(BC91*_Engine!$N$11/12,2),0)</f>
        <v>0</v>
      </c>
      <c r="Z92" s="28">
        <f>IF(AND(_Engine!$P$12=1,BD91&gt;0),ROUND(BD91*_Engine!$N$12/12,2),0)</f>
        <v>0</v>
      </c>
      <c r="AA92" s="28">
        <f>IF(AND(_Engine!$P$3=1,AU91&gt;0),ROUND(MIN(_Engine!$O$3,AU91+Q92),2),0)</f>
        <v>0</v>
      </c>
      <c r="AB92" s="28">
        <f>IF(AND(_Engine!$P$4=1,AV91&gt;0),ROUND(MIN(_Engine!$O$4,AV91+R92),2),0)</f>
        <v>0</v>
      </c>
      <c r="AC92" s="28">
        <f>IF(AND(_Engine!$P$5=1,AW91&gt;0),ROUND(MIN(_Engine!$O$5,AW91+S92),2),0)</f>
        <v>0</v>
      </c>
      <c r="AD92" s="28">
        <f>IF(AND(_Engine!$P$6=1,AX91&gt;0),ROUND(MIN(_Engine!$O$6,AX91+T92),2),0)</f>
        <v>0</v>
      </c>
      <c r="AE92" s="28">
        <f>IF(AND(_Engine!$P$7=1,AY91&gt;0),ROUND(MIN(_Engine!$O$7,AY91+U92),2),0)</f>
        <v>0</v>
      </c>
      <c r="AF92" s="28">
        <f>IF(AND(_Engine!$P$8=1,AZ91&gt;0),ROUND(MIN(_Engine!$O$8,AZ91+V92),2),0)</f>
        <v>0</v>
      </c>
      <c r="AG92" s="28">
        <f>IF(AND(_Engine!$P$9=1,BA91&gt;0),ROUND(MIN(_Engine!$O$9,BA91+W92),2),0)</f>
        <v>0</v>
      </c>
      <c r="AH92" s="28">
        <f>IF(AND(_Engine!$P$10=1,BB91&gt;0),ROUND(MIN(_Engine!$O$10,BB91+X92),2),0)</f>
        <v>0</v>
      </c>
      <c r="AI92" s="28">
        <f>IF(AND(_Engine!$P$11=1,BC91&gt;0),ROUND(MIN(_Engine!$O$11,BC91+Y92),2),0)</f>
        <v>0</v>
      </c>
      <c r="AJ92" s="28">
        <f>IF(AND(_Engine!$P$12=1,BD91&gt;0),ROUND(MIN(_Engine!$O$12,BD91+Z92),2),0)</f>
        <v>0</v>
      </c>
      <c r="AK92" s="28">
        <f>IF(AND(_Engine!$P$3=1,AU91&gt;0),ROUND(MAX(0,MIN(AU91+Q92-AA92,BE92-0)),2),0)</f>
        <v>0</v>
      </c>
      <c r="AL92" s="28">
        <f>IF(AND(_Engine!$P$4=1,AV91&gt;0),ROUND(MAX(0,MIN(AV91+R92-AB92,BE92-SUM(AK92:AK92))),2),0)</f>
        <v>0</v>
      </c>
      <c r="AM92" s="28">
        <f>IF(AND(_Engine!$P$5=1,AW91&gt;0),ROUND(MAX(0,MIN(AW91+S92-AC92,BE92-SUM(AK92:AL92))),2),0)</f>
        <v>0</v>
      </c>
      <c r="AN92" s="28">
        <f>IF(AND(_Engine!$P$6=1,AX91&gt;0),ROUND(MAX(0,MIN(AX91+T92-AD92,BE92-SUM(AK92:AM92))),2),0)</f>
        <v>0</v>
      </c>
      <c r="AO92" s="28">
        <f>IF(AND(_Engine!$P$7=1,AY91&gt;0),ROUND(MAX(0,MIN(AY91+U92-AE92,BE92-SUM(AK92:AN92))),2),0)</f>
        <v>0</v>
      </c>
      <c r="AP92" s="28">
        <f>IF(AND(_Engine!$P$8=1,AZ91&gt;0),ROUND(MAX(0,MIN(AZ91+V92-AF92,BE92-SUM(AK92:AO92))),2),0)</f>
        <v>0</v>
      </c>
      <c r="AQ92" s="28">
        <f>IF(AND(_Engine!$P$9=1,BA91&gt;0),ROUND(MAX(0,MIN(BA91+W92-AG92,BE92-SUM(AK92:AP92))),2),0)</f>
        <v>0</v>
      </c>
      <c r="AR92" s="28">
        <f>IF(AND(_Engine!$P$10=1,BB91&gt;0),ROUND(MAX(0,MIN(BB91+X92-AH92,BE92-SUM(AK92:AQ92))),2),0)</f>
        <v>0</v>
      </c>
      <c r="AS92" s="28">
        <f>IF(AND(_Engine!$P$11=1,BC91&gt;0),ROUND(MAX(0,MIN(BC91+Y92-AI92,BE92-SUM(AK92:AR92))),2),0)</f>
        <v>0</v>
      </c>
      <c r="AT92" s="28">
        <f>IF(AND(_Engine!$P$12=1,BD91&gt;0),ROUND(MAX(0,MIN(BD91+Z92-AJ92,BE92-SUM(AK92:AS92))),2),0)</f>
        <v>0</v>
      </c>
      <c r="AU92" s="28">
        <f>IF(_Engine!$P$3=1,MAX(0,ROUND(AU91+Q92-AA92-AK92,2)),0)</f>
        <v>0</v>
      </c>
      <c r="AV92" s="28">
        <f>IF(_Engine!$P$4=1,MAX(0,ROUND(AV91+R92-AB92-AL92,2)),0)</f>
        <v>0</v>
      </c>
      <c r="AW92" s="28">
        <f>IF(_Engine!$P$5=1,MAX(0,ROUND(AW91+S92-AC92-AM92,2)),0)</f>
        <v>0</v>
      </c>
      <c r="AX92" s="28">
        <f>IF(_Engine!$P$6=1,MAX(0,ROUND(AX91+T92-AD92-AN92,2)),0)</f>
        <v>0</v>
      </c>
      <c r="AY92" s="28">
        <f>IF(_Engine!$P$7=1,MAX(0,ROUND(AY91+U92-AE92-AO92,2)),0)</f>
        <v>0</v>
      </c>
      <c r="AZ92" s="28">
        <f>IF(_Engine!$P$8=1,MAX(0,ROUND(AZ91+V92-AF92-AP92,2)),0)</f>
        <v>0</v>
      </c>
      <c r="BA92" s="28">
        <f>IF(_Engine!$P$9=1,MAX(0,ROUND(BA91+W92-AG92-AQ92,2)),0)</f>
        <v>0</v>
      </c>
      <c r="BB92" s="28">
        <f>IF(_Engine!$P$10=1,MAX(0,ROUND(BB91+X92-AH92-AR92,2)),0)</f>
        <v>0</v>
      </c>
      <c r="BC92" s="28">
        <f>IF(_Engine!$P$11=1,MAX(0,ROUND(BC91+Y92-AI92-AS92,2)),0)</f>
        <v>0</v>
      </c>
      <c r="BD92" s="28">
        <f>IF(_Engine!$P$12=1,MAX(0,ROUND(BD91+Z92-AJ92-AT92,2)),0)</f>
        <v>0</v>
      </c>
      <c r="BE92" s="28">
        <f>ROUND(IFERROR('Debt Planner'!$C$8,0)+IFERROR(C92,0)+MAX(0,_Engine!$E$14-SUM(AA92:AJ92)),2)</f>
        <v>0</v>
      </c>
    </row>
    <row r="93" spans="1:57" x14ac:dyDescent="0.3">
      <c r="A93" s="24">
        <v>85</v>
      </c>
      <c r="B93" s="25">
        <f t="shared" ca="1" si="5"/>
        <v>48751</v>
      </c>
      <c r="C93" s="26">
        <v>0</v>
      </c>
      <c r="D93" s="27">
        <f t="shared" si="3"/>
        <v>0</v>
      </c>
      <c r="E93" s="18" t="str">
        <f>IF(_Engine!$P$3=0,"",IF((AA93+AK93)&gt;0,AA93+AK93,""))</f>
        <v/>
      </c>
      <c r="F93" s="18" t="str">
        <f>IF(_Engine!$P$4=0,"",IF((AB93+AL93)&gt;0,AB93+AL93,""))</f>
        <v/>
      </c>
      <c r="G93" s="18" t="str">
        <f>IF(_Engine!$P$5=0,"",IF((AC93+AM93)&gt;0,AC93+AM93,""))</f>
        <v/>
      </c>
      <c r="H93" s="18" t="str">
        <f>IF(_Engine!$P$6=0,"",IF((AD93+AN93)&gt;0,AD93+AN93,""))</f>
        <v/>
      </c>
      <c r="I93" s="18" t="str">
        <f>IF(_Engine!$P$7=0,"",IF((AE93+AO93)&gt;0,AE93+AO93,""))</f>
        <v/>
      </c>
      <c r="J93" s="18" t="str">
        <f>IF(_Engine!$P$8=0,"",IF((AF93+AP93)&gt;0,AF93+AP93,""))</f>
        <v/>
      </c>
      <c r="K93" s="18" t="str">
        <f>IF(_Engine!$P$9=0,"",IF((AG93+AQ93)&gt;0,AG93+AQ93,""))</f>
        <v/>
      </c>
      <c r="L93" s="18" t="str">
        <f>IF(_Engine!$P$10=0,"",IF((AH93+AR93)&gt;0,AH93+AR93,""))</f>
        <v/>
      </c>
      <c r="M93" s="18" t="str">
        <f>IF(_Engine!$P$11=0,"",IF((AI93+AS93)&gt;0,AI93+AS93,""))</f>
        <v/>
      </c>
      <c r="N93" s="18" t="str">
        <f>IF(_Engine!$P$12=0,"",IF((AJ93+AT93)&gt;0,AJ93+AT93,""))</f>
        <v/>
      </c>
      <c r="O93" s="27">
        <f t="shared" si="4"/>
        <v>0</v>
      </c>
      <c r="Q93" s="28">
        <f>IF(AND(_Engine!$P$3=1,AU92&gt;0),ROUND(AU92*_Engine!$N$3/12,2),0)</f>
        <v>0</v>
      </c>
      <c r="R93" s="28">
        <f>IF(AND(_Engine!$P$4=1,AV92&gt;0),ROUND(AV92*_Engine!$N$4/12,2),0)</f>
        <v>0</v>
      </c>
      <c r="S93" s="28">
        <f>IF(AND(_Engine!$P$5=1,AW92&gt;0),ROUND(AW92*_Engine!$N$5/12,2),0)</f>
        <v>0</v>
      </c>
      <c r="T93" s="28">
        <f>IF(AND(_Engine!$P$6=1,AX92&gt;0),ROUND(AX92*_Engine!$N$6/12,2),0)</f>
        <v>0</v>
      </c>
      <c r="U93" s="28">
        <f>IF(AND(_Engine!$P$7=1,AY92&gt;0),ROUND(AY92*_Engine!$N$7/12,2),0)</f>
        <v>0</v>
      </c>
      <c r="V93" s="28">
        <f>IF(AND(_Engine!$P$8=1,AZ92&gt;0),ROUND(AZ92*_Engine!$N$8/12,2),0)</f>
        <v>0</v>
      </c>
      <c r="W93" s="28">
        <f>IF(AND(_Engine!$P$9=1,BA92&gt;0),ROUND(BA92*_Engine!$N$9/12,2),0)</f>
        <v>0</v>
      </c>
      <c r="X93" s="28">
        <f>IF(AND(_Engine!$P$10=1,BB92&gt;0),ROUND(BB92*_Engine!$N$10/12,2),0)</f>
        <v>0</v>
      </c>
      <c r="Y93" s="28">
        <f>IF(AND(_Engine!$P$11=1,BC92&gt;0),ROUND(BC92*_Engine!$N$11/12,2),0)</f>
        <v>0</v>
      </c>
      <c r="Z93" s="28">
        <f>IF(AND(_Engine!$P$12=1,BD92&gt;0),ROUND(BD92*_Engine!$N$12/12,2),0)</f>
        <v>0</v>
      </c>
      <c r="AA93" s="28">
        <f>IF(AND(_Engine!$P$3=1,AU92&gt;0),ROUND(MIN(_Engine!$O$3,AU92+Q93),2),0)</f>
        <v>0</v>
      </c>
      <c r="AB93" s="28">
        <f>IF(AND(_Engine!$P$4=1,AV92&gt;0),ROUND(MIN(_Engine!$O$4,AV92+R93),2),0)</f>
        <v>0</v>
      </c>
      <c r="AC93" s="28">
        <f>IF(AND(_Engine!$P$5=1,AW92&gt;0),ROUND(MIN(_Engine!$O$5,AW92+S93),2),0)</f>
        <v>0</v>
      </c>
      <c r="AD93" s="28">
        <f>IF(AND(_Engine!$P$6=1,AX92&gt;0),ROUND(MIN(_Engine!$O$6,AX92+T93),2),0)</f>
        <v>0</v>
      </c>
      <c r="AE93" s="28">
        <f>IF(AND(_Engine!$P$7=1,AY92&gt;0),ROUND(MIN(_Engine!$O$7,AY92+U93),2),0)</f>
        <v>0</v>
      </c>
      <c r="AF93" s="28">
        <f>IF(AND(_Engine!$P$8=1,AZ92&gt;0),ROUND(MIN(_Engine!$O$8,AZ92+V93),2),0)</f>
        <v>0</v>
      </c>
      <c r="AG93" s="28">
        <f>IF(AND(_Engine!$P$9=1,BA92&gt;0),ROUND(MIN(_Engine!$O$9,BA92+W93),2),0)</f>
        <v>0</v>
      </c>
      <c r="AH93" s="28">
        <f>IF(AND(_Engine!$P$10=1,BB92&gt;0),ROUND(MIN(_Engine!$O$10,BB92+X93),2),0)</f>
        <v>0</v>
      </c>
      <c r="AI93" s="28">
        <f>IF(AND(_Engine!$P$11=1,BC92&gt;0),ROUND(MIN(_Engine!$O$11,BC92+Y93),2),0)</f>
        <v>0</v>
      </c>
      <c r="AJ93" s="28">
        <f>IF(AND(_Engine!$P$12=1,BD92&gt;0),ROUND(MIN(_Engine!$O$12,BD92+Z93),2),0)</f>
        <v>0</v>
      </c>
      <c r="AK93" s="28">
        <f>IF(AND(_Engine!$P$3=1,AU92&gt;0),ROUND(MAX(0,MIN(AU92+Q93-AA93,BE93-0)),2),0)</f>
        <v>0</v>
      </c>
      <c r="AL93" s="28">
        <f>IF(AND(_Engine!$P$4=1,AV92&gt;0),ROUND(MAX(0,MIN(AV92+R93-AB93,BE93-SUM(AK93:AK93))),2),0)</f>
        <v>0</v>
      </c>
      <c r="AM93" s="28">
        <f>IF(AND(_Engine!$P$5=1,AW92&gt;0),ROUND(MAX(0,MIN(AW92+S93-AC93,BE93-SUM(AK93:AL93))),2),0)</f>
        <v>0</v>
      </c>
      <c r="AN93" s="28">
        <f>IF(AND(_Engine!$P$6=1,AX92&gt;0),ROUND(MAX(0,MIN(AX92+T93-AD93,BE93-SUM(AK93:AM93))),2),0)</f>
        <v>0</v>
      </c>
      <c r="AO93" s="28">
        <f>IF(AND(_Engine!$P$7=1,AY92&gt;0),ROUND(MAX(0,MIN(AY92+U93-AE93,BE93-SUM(AK93:AN93))),2),0)</f>
        <v>0</v>
      </c>
      <c r="AP93" s="28">
        <f>IF(AND(_Engine!$P$8=1,AZ92&gt;0),ROUND(MAX(0,MIN(AZ92+V93-AF93,BE93-SUM(AK93:AO93))),2),0)</f>
        <v>0</v>
      </c>
      <c r="AQ93" s="28">
        <f>IF(AND(_Engine!$P$9=1,BA92&gt;0),ROUND(MAX(0,MIN(BA92+W93-AG93,BE93-SUM(AK93:AP93))),2),0)</f>
        <v>0</v>
      </c>
      <c r="AR93" s="28">
        <f>IF(AND(_Engine!$P$10=1,BB92&gt;0),ROUND(MAX(0,MIN(BB92+X93-AH93,BE93-SUM(AK93:AQ93))),2),0)</f>
        <v>0</v>
      </c>
      <c r="AS93" s="28">
        <f>IF(AND(_Engine!$P$11=1,BC92&gt;0),ROUND(MAX(0,MIN(BC92+Y93-AI93,BE93-SUM(AK93:AR93))),2),0)</f>
        <v>0</v>
      </c>
      <c r="AT93" s="28">
        <f>IF(AND(_Engine!$P$12=1,BD92&gt;0),ROUND(MAX(0,MIN(BD92+Z93-AJ93,BE93-SUM(AK93:AS93))),2),0)</f>
        <v>0</v>
      </c>
      <c r="AU93" s="28">
        <f>IF(_Engine!$P$3=1,MAX(0,ROUND(AU92+Q93-AA93-AK93,2)),0)</f>
        <v>0</v>
      </c>
      <c r="AV93" s="28">
        <f>IF(_Engine!$P$4=1,MAX(0,ROUND(AV92+R93-AB93-AL93,2)),0)</f>
        <v>0</v>
      </c>
      <c r="AW93" s="28">
        <f>IF(_Engine!$P$5=1,MAX(0,ROUND(AW92+S93-AC93-AM93,2)),0)</f>
        <v>0</v>
      </c>
      <c r="AX93" s="28">
        <f>IF(_Engine!$P$6=1,MAX(0,ROUND(AX92+T93-AD93-AN93,2)),0)</f>
        <v>0</v>
      </c>
      <c r="AY93" s="28">
        <f>IF(_Engine!$P$7=1,MAX(0,ROUND(AY92+U93-AE93-AO93,2)),0)</f>
        <v>0</v>
      </c>
      <c r="AZ93" s="28">
        <f>IF(_Engine!$P$8=1,MAX(0,ROUND(AZ92+V93-AF93-AP93,2)),0)</f>
        <v>0</v>
      </c>
      <c r="BA93" s="28">
        <f>IF(_Engine!$P$9=1,MAX(0,ROUND(BA92+W93-AG93-AQ93,2)),0)</f>
        <v>0</v>
      </c>
      <c r="BB93" s="28">
        <f>IF(_Engine!$P$10=1,MAX(0,ROUND(BB92+X93-AH93-AR93,2)),0)</f>
        <v>0</v>
      </c>
      <c r="BC93" s="28">
        <f>IF(_Engine!$P$11=1,MAX(0,ROUND(BC92+Y93-AI93-AS93,2)),0)</f>
        <v>0</v>
      </c>
      <c r="BD93" s="28">
        <f>IF(_Engine!$P$12=1,MAX(0,ROUND(BD92+Z93-AJ93-AT93,2)),0)</f>
        <v>0</v>
      </c>
      <c r="BE93" s="28">
        <f>ROUND(IFERROR('Debt Planner'!$C$8,0)+IFERROR(C93,0)+MAX(0,_Engine!$E$14-SUM(AA93:AJ93)),2)</f>
        <v>0</v>
      </c>
    </row>
    <row r="94" spans="1:57" x14ac:dyDescent="0.3">
      <c r="A94" s="24">
        <v>86</v>
      </c>
      <c r="B94" s="25">
        <f t="shared" ca="1" si="5"/>
        <v>48781</v>
      </c>
      <c r="C94" s="26">
        <v>0</v>
      </c>
      <c r="D94" s="27">
        <f t="shared" si="3"/>
        <v>0</v>
      </c>
      <c r="E94" s="18" t="str">
        <f>IF(_Engine!$P$3=0,"",IF((AA94+AK94)&gt;0,AA94+AK94,""))</f>
        <v/>
      </c>
      <c r="F94" s="18" t="str">
        <f>IF(_Engine!$P$4=0,"",IF((AB94+AL94)&gt;0,AB94+AL94,""))</f>
        <v/>
      </c>
      <c r="G94" s="18" t="str">
        <f>IF(_Engine!$P$5=0,"",IF((AC94+AM94)&gt;0,AC94+AM94,""))</f>
        <v/>
      </c>
      <c r="H94" s="18" t="str">
        <f>IF(_Engine!$P$6=0,"",IF((AD94+AN94)&gt;0,AD94+AN94,""))</f>
        <v/>
      </c>
      <c r="I94" s="18" t="str">
        <f>IF(_Engine!$P$7=0,"",IF((AE94+AO94)&gt;0,AE94+AO94,""))</f>
        <v/>
      </c>
      <c r="J94" s="18" t="str">
        <f>IF(_Engine!$P$8=0,"",IF((AF94+AP94)&gt;0,AF94+AP94,""))</f>
        <v/>
      </c>
      <c r="K94" s="18" t="str">
        <f>IF(_Engine!$P$9=0,"",IF((AG94+AQ94)&gt;0,AG94+AQ94,""))</f>
        <v/>
      </c>
      <c r="L94" s="18" t="str">
        <f>IF(_Engine!$P$10=0,"",IF((AH94+AR94)&gt;0,AH94+AR94,""))</f>
        <v/>
      </c>
      <c r="M94" s="18" t="str">
        <f>IF(_Engine!$P$11=0,"",IF((AI94+AS94)&gt;0,AI94+AS94,""))</f>
        <v/>
      </c>
      <c r="N94" s="18" t="str">
        <f>IF(_Engine!$P$12=0,"",IF((AJ94+AT94)&gt;0,AJ94+AT94,""))</f>
        <v/>
      </c>
      <c r="O94" s="27">
        <f t="shared" si="4"/>
        <v>0</v>
      </c>
      <c r="Q94" s="28">
        <f>IF(AND(_Engine!$P$3=1,AU93&gt;0),ROUND(AU93*_Engine!$N$3/12,2),0)</f>
        <v>0</v>
      </c>
      <c r="R94" s="28">
        <f>IF(AND(_Engine!$P$4=1,AV93&gt;0),ROUND(AV93*_Engine!$N$4/12,2),0)</f>
        <v>0</v>
      </c>
      <c r="S94" s="28">
        <f>IF(AND(_Engine!$P$5=1,AW93&gt;0),ROUND(AW93*_Engine!$N$5/12,2),0)</f>
        <v>0</v>
      </c>
      <c r="T94" s="28">
        <f>IF(AND(_Engine!$P$6=1,AX93&gt;0),ROUND(AX93*_Engine!$N$6/12,2),0)</f>
        <v>0</v>
      </c>
      <c r="U94" s="28">
        <f>IF(AND(_Engine!$P$7=1,AY93&gt;0),ROUND(AY93*_Engine!$N$7/12,2),0)</f>
        <v>0</v>
      </c>
      <c r="V94" s="28">
        <f>IF(AND(_Engine!$P$8=1,AZ93&gt;0),ROUND(AZ93*_Engine!$N$8/12,2),0)</f>
        <v>0</v>
      </c>
      <c r="W94" s="28">
        <f>IF(AND(_Engine!$P$9=1,BA93&gt;0),ROUND(BA93*_Engine!$N$9/12,2),0)</f>
        <v>0</v>
      </c>
      <c r="X94" s="28">
        <f>IF(AND(_Engine!$P$10=1,BB93&gt;0),ROUND(BB93*_Engine!$N$10/12,2),0)</f>
        <v>0</v>
      </c>
      <c r="Y94" s="28">
        <f>IF(AND(_Engine!$P$11=1,BC93&gt;0),ROUND(BC93*_Engine!$N$11/12,2),0)</f>
        <v>0</v>
      </c>
      <c r="Z94" s="28">
        <f>IF(AND(_Engine!$P$12=1,BD93&gt;0),ROUND(BD93*_Engine!$N$12/12,2),0)</f>
        <v>0</v>
      </c>
      <c r="AA94" s="28">
        <f>IF(AND(_Engine!$P$3=1,AU93&gt;0),ROUND(MIN(_Engine!$O$3,AU93+Q94),2),0)</f>
        <v>0</v>
      </c>
      <c r="AB94" s="28">
        <f>IF(AND(_Engine!$P$4=1,AV93&gt;0),ROUND(MIN(_Engine!$O$4,AV93+R94),2),0)</f>
        <v>0</v>
      </c>
      <c r="AC94" s="28">
        <f>IF(AND(_Engine!$P$5=1,AW93&gt;0),ROUND(MIN(_Engine!$O$5,AW93+S94),2),0)</f>
        <v>0</v>
      </c>
      <c r="AD94" s="28">
        <f>IF(AND(_Engine!$P$6=1,AX93&gt;0),ROUND(MIN(_Engine!$O$6,AX93+T94),2),0)</f>
        <v>0</v>
      </c>
      <c r="AE94" s="28">
        <f>IF(AND(_Engine!$P$7=1,AY93&gt;0),ROUND(MIN(_Engine!$O$7,AY93+U94),2),0)</f>
        <v>0</v>
      </c>
      <c r="AF94" s="28">
        <f>IF(AND(_Engine!$P$8=1,AZ93&gt;0),ROUND(MIN(_Engine!$O$8,AZ93+V94),2),0)</f>
        <v>0</v>
      </c>
      <c r="AG94" s="28">
        <f>IF(AND(_Engine!$P$9=1,BA93&gt;0),ROUND(MIN(_Engine!$O$9,BA93+W94),2),0)</f>
        <v>0</v>
      </c>
      <c r="AH94" s="28">
        <f>IF(AND(_Engine!$P$10=1,BB93&gt;0),ROUND(MIN(_Engine!$O$10,BB93+X94),2),0)</f>
        <v>0</v>
      </c>
      <c r="AI94" s="28">
        <f>IF(AND(_Engine!$P$11=1,BC93&gt;0),ROUND(MIN(_Engine!$O$11,BC93+Y94),2),0)</f>
        <v>0</v>
      </c>
      <c r="AJ94" s="28">
        <f>IF(AND(_Engine!$P$12=1,BD93&gt;0),ROUND(MIN(_Engine!$O$12,BD93+Z94),2),0)</f>
        <v>0</v>
      </c>
      <c r="AK94" s="28">
        <f>IF(AND(_Engine!$P$3=1,AU93&gt;0),ROUND(MAX(0,MIN(AU93+Q94-AA94,BE94-0)),2),0)</f>
        <v>0</v>
      </c>
      <c r="AL94" s="28">
        <f>IF(AND(_Engine!$P$4=1,AV93&gt;0),ROUND(MAX(0,MIN(AV93+R94-AB94,BE94-SUM(AK94:AK94))),2),0)</f>
        <v>0</v>
      </c>
      <c r="AM94" s="28">
        <f>IF(AND(_Engine!$P$5=1,AW93&gt;0),ROUND(MAX(0,MIN(AW93+S94-AC94,BE94-SUM(AK94:AL94))),2),0)</f>
        <v>0</v>
      </c>
      <c r="AN94" s="28">
        <f>IF(AND(_Engine!$P$6=1,AX93&gt;0),ROUND(MAX(0,MIN(AX93+T94-AD94,BE94-SUM(AK94:AM94))),2),0)</f>
        <v>0</v>
      </c>
      <c r="AO94" s="28">
        <f>IF(AND(_Engine!$P$7=1,AY93&gt;0),ROUND(MAX(0,MIN(AY93+U94-AE94,BE94-SUM(AK94:AN94))),2),0)</f>
        <v>0</v>
      </c>
      <c r="AP94" s="28">
        <f>IF(AND(_Engine!$P$8=1,AZ93&gt;0),ROUND(MAX(0,MIN(AZ93+V94-AF94,BE94-SUM(AK94:AO94))),2),0)</f>
        <v>0</v>
      </c>
      <c r="AQ94" s="28">
        <f>IF(AND(_Engine!$P$9=1,BA93&gt;0),ROUND(MAX(0,MIN(BA93+W94-AG94,BE94-SUM(AK94:AP94))),2),0)</f>
        <v>0</v>
      </c>
      <c r="AR94" s="28">
        <f>IF(AND(_Engine!$P$10=1,BB93&gt;0),ROUND(MAX(0,MIN(BB93+X94-AH94,BE94-SUM(AK94:AQ94))),2),0)</f>
        <v>0</v>
      </c>
      <c r="AS94" s="28">
        <f>IF(AND(_Engine!$P$11=1,BC93&gt;0),ROUND(MAX(0,MIN(BC93+Y94-AI94,BE94-SUM(AK94:AR94))),2),0)</f>
        <v>0</v>
      </c>
      <c r="AT94" s="28">
        <f>IF(AND(_Engine!$P$12=1,BD93&gt;0),ROUND(MAX(0,MIN(BD93+Z94-AJ94,BE94-SUM(AK94:AS94))),2),0)</f>
        <v>0</v>
      </c>
      <c r="AU94" s="28">
        <f>IF(_Engine!$P$3=1,MAX(0,ROUND(AU93+Q94-AA94-AK94,2)),0)</f>
        <v>0</v>
      </c>
      <c r="AV94" s="28">
        <f>IF(_Engine!$P$4=1,MAX(0,ROUND(AV93+R94-AB94-AL94,2)),0)</f>
        <v>0</v>
      </c>
      <c r="AW94" s="28">
        <f>IF(_Engine!$P$5=1,MAX(0,ROUND(AW93+S94-AC94-AM94,2)),0)</f>
        <v>0</v>
      </c>
      <c r="AX94" s="28">
        <f>IF(_Engine!$P$6=1,MAX(0,ROUND(AX93+T94-AD94-AN94,2)),0)</f>
        <v>0</v>
      </c>
      <c r="AY94" s="28">
        <f>IF(_Engine!$P$7=1,MAX(0,ROUND(AY93+U94-AE94-AO94,2)),0)</f>
        <v>0</v>
      </c>
      <c r="AZ94" s="28">
        <f>IF(_Engine!$P$8=1,MAX(0,ROUND(AZ93+V94-AF94-AP94,2)),0)</f>
        <v>0</v>
      </c>
      <c r="BA94" s="28">
        <f>IF(_Engine!$P$9=1,MAX(0,ROUND(BA93+W94-AG94-AQ94,2)),0)</f>
        <v>0</v>
      </c>
      <c r="BB94" s="28">
        <f>IF(_Engine!$P$10=1,MAX(0,ROUND(BB93+X94-AH94-AR94,2)),0)</f>
        <v>0</v>
      </c>
      <c r="BC94" s="28">
        <f>IF(_Engine!$P$11=1,MAX(0,ROUND(BC93+Y94-AI94-AS94,2)),0)</f>
        <v>0</v>
      </c>
      <c r="BD94" s="28">
        <f>IF(_Engine!$P$12=1,MAX(0,ROUND(BD93+Z94-AJ94-AT94,2)),0)</f>
        <v>0</v>
      </c>
      <c r="BE94" s="28">
        <f>ROUND(IFERROR('Debt Planner'!$C$8,0)+IFERROR(C94,0)+MAX(0,_Engine!$E$14-SUM(AA94:AJ94)),2)</f>
        <v>0</v>
      </c>
    </row>
    <row r="95" spans="1:57" x14ac:dyDescent="0.3">
      <c r="A95" s="24">
        <v>87</v>
      </c>
      <c r="B95" s="25">
        <f t="shared" ca="1" si="5"/>
        <v>48812</v>
      </c>
      <c r="C95" s="26">
        <v>0</v>
      </c>
      <c r="D95" s="27">
        <f t="shared" si="3"/>
        <v>0</v>
      </c>
      <c r="E95" s="18" t="str">
        <f>IF(_Engine!$P$3=0,"",IF((AA95+AK95)&gt;0,AA95+AK95,""))</f>
        <v/>
      </c>
      <c r="F95" s="18" t="str">
        <f>IF(_Engine!$P$4=0,"",IF((AB95+AL95)&gt;0,AB95+AL95,""))</f>
        <v/>
      </c>
      <c r="G95" s="18" t="str">
        <f>IF(_Engine!$P$5=0,"",IF((AC95+AM95)&gt;0,AC95+AM95,""))</f>
        <v/>
      </c>
      <c r="H95" s="18" t="str">
        <f>IF(_Engine!$P$6=0,"",IF((AD95+AN95)&gt;0,AD95+AN95,""))</f>
        <v/>
      </c>
      <c r="I95" s="18" t="str">
        <f>IF(_Engine!$P$7=0,"",IF((AE95+AO95)&gt;0,AE95+AO95,""))</f>
        <v/>
      </c>
      <c r="J95" s="18" t="str">
        <f>IF(_Engine!$P$8=0,"",IF((AF95+AP95)&gt;0,AF95+AP95,""))</f>
        <v/>
      </c>
      <c r="K95" s="18" t="str">
        <f>IF(_Engine!$P$9=0,"",IF((AG95+AQ95)&gt;0,AG95+AQ95,""))</f>
        <v/>
      </c>
      <c r="L95" s="18" t="str">
        <f>IF(_Engine!$P$10=0,"",IF((AH95+AR95)&gt;0,AH95+AR95,""))</f>
        <v/>
      </c>
      <c r="M95" s="18" t="str">
        <f>IF(_Engine!$P$11=0,"",IF((AI95+AS95)&gt;0,AI95+AS95,""))</f>
        <v/>
      </c>
      <c r="N95" s="18" t="str">
        <f>IF(_Engine!$P$12=0,"",IF((AJ95+AT95)&gt;0,AJ95+AT95,""))</f>
        <v/>
      </c>
      <c r="O95" s="27">
        <f t="shared" si="4"/>
        <v>0</v>
      </c>
      <c r="Q95" s="28">
        <f>IF(AND(_Engine!$P$3=1,AU94&gt;0),ROUND(AU94*_Engine!$N$3/12,2),0)</f>
        <v>0</v>
      </c>
      <c r="R95" s="28">
        <f>IF(AND(_Engine!$P$4=1,AV94&gt;0),ROUND(AV94*_Engine!$N$4/12,2),0)</f>
        <v>0</v>
      </c>
      <c r="S95" s="28">
        <f>IF(AND(_Engine!$P$5=1,AW94&gt;0),ROUND(AW94*_Engine!$N$5/12,2),0)</f>
        <v>0</v>
      </c>
      <c r="T95" s="28">
        <f>IF(AND(_Engine!$P$6=1,AX94&gt;0),ROUND(AX94*_Engine!$N$6/12,2),0)</f>
        <v>0</v>
      </c>
      <c r="U95" s="28">
        <f>IF(AND(_Engine!$P$7=1,AY94&gt;0),ROUND(AY94*_Engine!$N$7/12,2),0)</f>
        <v>0</v>
      </c>
      <c r="V95" s="28">
        <f>IF(AND(_Engine!$P$8=1,AZ94&gt;0),ROUND(AZ94*_Engine!$N$8/12,2),0)</f>
        <v>0</v>
      </c>
      <c r="W95" s="28">
        <f>IF(AND(_Engine!$P$9=1,BA94&gt;0),ROUND(BA94*_Engine!$N$9/12,2),0)</f>
        <v>0</v>
      </c>
      <c r="X95" s="28">
        <f>IF(AND(_Engine!$P$10=1,BB94&gt;0),ROUND(BB94*_Engine!$N$10/12,2),0)</f>
        <v>0</v>
      </c>
      <c r="Y95" s="28">
        <f>IF(AND(_Engine!$P$11=1,BC94&gt;0),ROUND(BC94*_Engine!$N$11/12,2),0)</f>
        <v>0</v>
      </c>
      <c r="Z95" s="28">
        <f>IF(AND(_Engine!$P$12=1,BD94&gt;0),ROUND(BD94*_Engine!$N$12/12,2),0)</f>
        <v>0</v>
      </c>
      <c r="AA95" s="28">
        <f>IF(AND(_Engine!$P$3=1,AU94&gt;0),ROUND(MIN(_Engine!$O$3,AU94+Q95),2),0)</f>
        <v>0</v>
      </c>
      <c r="AB95" s="28">
        <f>IF(AND(_Engine!$P$4=1,AV94&gt;0),ROUND(MIN(_Engine!$O$4,AV94+R95),2),0)</f>
        <v>0</v>
      </c>
      <c r="AC95" s="28">
        <f>IF(AND(_Engine!$P$5=1,AW94&gt;0),ROUND(MIN(_Engine!$O$5,AW94+S95),2),0)</f>
        <v>0</v>
      </c>
      <c r="AD95" s="28">
        <f>IF(AND(_Engine!$P$6=1,AX94&gt;0),ROUND(MIN(_Engine!$O$6,AX94+T95),2),0)</f>
        <v>0</v>
      </c>
      <c r="AE95" s="28">
        <f>IF(AND(_Engine!$P$7=1,AY94&gt;0),ROUND(MIN(_Engine!$O$7,AY94+U95),2),0)</f>
        <v>0</v>
      </c>
      <c r="AF95" s="28">
        <f>IF(AND(_Engine!$P$8=1,AZ94&gt;0),ROUND(MIN(_Engine!$O$8,AZ94+V95),2),0)</f>
        <v>0</v>
      </c>
      <c r="AG95" s="28">
        <f>IF(AND(_Engine!$P$9=1,BA94&gt;0),ROUND(MIN(_Engine!$O$9,BA94+W95),2),0)</f>
        <v>0</v>
      </c>
      <c r="AH95" s="28">
        <f>IF(AND(_Engine!$P$10=1,BB94&gt;0),ROUND(MIN(_Engine!$O$10,BB94+X95),2),0)</f>
        <v>0</v>
      </c>
      <c r="AI95" s="28">
        <f>IF(AND(_Engine!$P$11=1,BC94&gt;0),ROUND(MIN(_Engine!$O$11,BC94+Y95),2),0)</f>
        <v>0</v>
      </c>
      <c r="AJ95" s="28">
        <f>IF(AND(_Engine!$P$12=1,BD94&gt;0),ROUND(MIN(_Engine!$O$12,BD94+Z95),2),0)</f>
        <v>0</v>
      </c>
      <c r="AK95" s="28">
        <f>IF(AND(_Engine!$P$3=1,AU94&gt;0),ROUND(MAX(0,MIN(AU94+Q95-AA95,BE95-0)),2),0)</f>
        <v>0</v>
      </c>
      <c r="AL95" s="28">
        <f>IF(AND(_Engine!$P$4=1,AV94&gt;0),ROUND(MAX(0,MIN(AV94+R95-AB95,BE95-SUM(AK95:AK95))),2),0)</f>
        <v>0</v>
      </c>
      <c r="AM95" s="28">
        <f>IF(AND(_Engine!$P$5=1,AW94&gt;0),ROUND(MAX(0,MIN(AW94+S95-AC95,BE95-SUM(AK95:AL95))),2),0)</f>
        <v>0</v>
      </c>
      <c r="AN95" s="28">
        <f>IF(AND(_Engine!$P$6=1,AX94&gt;0),ROUND(MAX(0,MIN(AX94+T95-AD95,BE95-SUM(AK95:AM95))),2),0)</f>
        <v>0</v>
      </c>
      <c r="AO95" s="28">
        <f>IF(AND(_Engine!$P$7=1,AY94&gt;0),ROUND(MAX(0,MIN(AY94+U95-AE95,BE95-SUM(AK95:AN95))),2),0)</f>
        <v>0</v>
      </c>
      <c r="AP95" s="28">
        <f>IF(AND(_Engine!$P$8=1,AZ94&gt;0),ROUND(MAX(0,MIN(AZ94+V95-AF95,BE95-SUM(AK95:AO95))),2),0)</f>
        <v>0</v>
      </c>
      <c r="AQ95" s="28">
        <f>IF(AND(_Engine!$P$9=1,BA94&gt;0),ROUND(MAX(0,MIN(BA94+W95-AG95,BE95-SUM(AK95:AP95))),2),0)</f>
        <v>0</v>
      </c>
      <c r="AR95" s="28">
        <f>IF(AND(_Engine!$P$10=1,BB94&gt;0),ROUND(MAX(0,MIN(BB94+X95-AH95,BE95-SUM(AK95:AQ95))),2),0)</f>
        <v>0</v>
      </c>
      <c r="AS95" s="28">
        <f>IF(AND(_Engine!$P$11=1,BC94&gt;0),ROUND(MAX(0,MIN(BC94+Y95-AI95,BE95-SUM(AK95:AR95))),2),0)</f>
        <v>0</v>
      </c>
      <c r="AT95" s="28">
        <f>IF(AND(_Engine!$P$12=1,BD94&gt;0),ROUND(MAX(0,MIN(BD94+Z95-AJ95,BE95-SUM(AK95:AS95))),2),0)</f>
        <v>0</v>
      </c>
      <c r="AU95" s="28">
        <f>IF(_Engine!$P$3=1,MAX(0,ROUND(AU94+Q95-AA95-AK95,2)),0)</f>
        <v>0</v>
      </c>
      <c r="AV95" s="28">
        <f>IF(_Engine!$P$4=1,MAX(0,ROUND(AV94+R95-AB95-AL95,2)),0)</f>
        <v>0</v>
      </c>
      <c r="AW95" s="28">
        <f>IF(_Engine!$P$5=1,MAX(0,ROUND(AW94+S95-AC95-AM95,2)),0)</f>
        <v>0</v>
      </c>
      <c r="AX95" s="28">
        <f>IF(_Engine!$P$6=1,MAX(0,ROUND(AX94+T95-AD95-AN95,2)),0)</f>
        <v>0</v>
      </c>
      <c r="AY95" s="28">
        <f>IF(_Engine!$P$7=1,MAX(0,ROUND(AY94+U95-AE95-AO95,2)),0)</f>
        <v>0</v>
      </c>
      <c r="AZ95" s="28">
        <f>IF(_Engine!$P$8=1,MAX(0,ROUND(AZ94+V95-AF95-AP95,2)),0)</f>
        <v>0</v>
      </c>
      <c r="BA95" s="28">
        <f>IF(_Engine!$P$9=1,MAX(0,ROUND(BA94+W95-AG95-AQ95,2)),0)</f>
        <v>0</v>
      </c>
      <c r="BB95" s="28">
        <f>IF(_Engine!$P$10=1,MAX(0,ROUND(BB94+X95-AH95-AR95,2)),0)</f>
        <v>0</v>
      </c>
      <c r="BC95" s="28">
        <f>IF(_Engine!$P$11=1,MAX(0,ROUND(BC94+Y95-AI95-AS95,2)),0)</f>
        <v>0</v>
      </c>
      <c r="BD95" s="28">
        <f>IF(_Engine!$P$12=1,MAX(0,ROUND(BD94+Z95-AJ95-AT95,2)),0)</f>
        <v>0</v>
      </c>
      <c r="BE95" s="28">
        <f>ROUND(IFERROR('Debt Planner'!$C$8,0)+IFERROR(C95,0)+MAX(0,_Engine!$E$14-SUM(AA95:AJ95)),2)</f>
        <v>0</v>
      </c>
    </row>
    <row r="96" spans="1:57" x14ac:dyDescent="0.3">
      <c r="A96" s="24">
        <v>88</v>
      </c>
      <c r="B96" s="25">
        <f t="shared" ca="1" si="5"/>
        <v>48843</v>
      </c>
      <c r="C96" s="26">
        <v>0</v>
      </c>
      <c r="D96" s="27">
        <f t="shared" si="3"/>
        <v>0</v>
      </c>
      <c r="E96" s="18" t="str">
        <f>IF(_Engine!$P$3=0,"",IF((AA96+AK96)&gt;0,AA96+AK96,""))</f>
        <v/>
      </c>
      <c r="F96" s="18" t="str">
        <f>IF(_Engine!$P$4=0,"",IF((AB96+AL96)&gt;0,AB96+AL96,""))</f>
        <v/>
      </c>
      <c r="G96" s="18" t="str">
        <f>IF(_Engine!$P$5=0,"",IF((AC96+AM96)&gt;0,AC96+AM96,""))</f>
        <v/>
      </c>
      <c r="H96" s="18" t="str">
        <f>IF(_Engine!$P$6=0,"",IF((AD96+AN96)&gt;0,AD96+AN96,""))</f>
        <v/>
      </c>
      <c r="I96" s="18" t="str">
        <f>IF(_Engine!$P$7=0,"",IF((AE96+AO96)&gt;0,AE96+AO96,""))</f>
        <v/>
      </c>
      <c r="J96" s="18" t="str">
        <f>IF(_Engine!$P$8=0,"",IF((AF96+AP96)&gt;0,AF96+AP96,""))</f>
        <v/>
      </c>
      <c r="K96" s="18" t="str">
        <f>IF(_Engine!$P$9=0,"",IF((AG96+AQ96)&gt;0,AG96+AQ96,""))</f>
        <v/>
      </c>
      <c r="L96" s="18" t="str">
        <f>IF(_Engine!$P$10=0,"",IF((AH96+AR96)&gt;0,AH96+AR96,""))</f>
        <v/>
      </c>
      <c r="M96" s="18" t="str">
        <f>IF(_Engine!$P$11=0,"",IF((AI96+AS96)&gt;0,AI96+AS96,""))</f>
        <v/>
      </c>
      <c r="N96" s="18" t="str">
        <f>IF(_Engine!$P$12=0,"",IF((AJ96+AT96)&gt;0,AJ96+AT96,""))</f>
        <v/>
      </c>
      <c r="O96" s="27">
        <f t="shared" si="4"/>
        <v>0</v>
      </c>
      <c r="Q96" s="28">
        <f>IF(AND(_Engine!$P$3=1,AU95&gt;0),ROUND(AU95*_Engine!$N$3/12,2),0)</f>
        <v>0</v>
      </c>
      <c r="R96" s="28">
        <f>IF(AND(_Engine!$P$4=1,AV95&gt;0),ROUND(AV95*_Engine!$N$4/12,2),0)</f>
        <v>0</v>
      </c>
      <c r="S96" s="28">
        <f>IF(AND(_Engine!$P$5=1,AW95&gt;0),ROUND(AW95*_Engine!$N$5/12,2),0)</f>
        <v>0</v>
      </c>
      <c r="T96" s="28">
        <f>IF(AND(_Engine!$P$6=1,AX95&gt;0),ROUND(AX95*_Engine!$N$6/12,2),0)</f>
        <v>0</v>
      </c>
      <c r="U96" s="28">
        <f>IF(AND(_Engine!$P$7=1,AY95&gt;0),ROUND(AY95*_Engine!$N$7/12,2),0)</f>
        <v>0</v>
      </c>
      <c r="V96" s="28">
        <f>IF(AND(_Engine!$P$8=1,AZ95&gt;0),ROUND(AZ95*_Engine!$N$8/12,2),0)</f>
        <v>0</v>
      </c>
      <c r="W96" s="28">
        <f>IF(AND(_Engine!$P$9=1,BA95&gt;0),ROUND(BA95*_Engine!$N$9/12,2),0)</f>
        <v>0</v>
      </c>
      <c r="X96" s="28">
        <f>IF(AND(_Engine!$P$10=1,BB95&gt;0),ROUND(BB95*_Engine!$N$10/12,2),0)</f>
        <v>0</v>
      </c>
      <c r="Y96" s="28">
        <f>IF(AND(_Engine!$P$11=1,BC95&gt;0),ROUND(BC95*_Engine!$N$11/12,2),0)</f>
        <v>0</v>
      </c>
      <c r="Z96" s="28">
        <f>IF(AND(_Engine!$P$12=1,BD95&gt;0),ROUND(BD95*_Engine!$N$12/12,2),0)</f>
        <v>0</v>
      </c>
      <c r="AA96" s="28">
        <f>IF(AND(_Engine!$P$3=1,AU95&gt;0),ROUND(MIN(_Engine!$O$3,AU95+Q96),2),0)</f>
        <v>0</v>
      </c>
      <c r="AB96" s="28">
        <f>IF(AND(_Engine!$P$4=1,AV95&gt;0),ROUND(MIN(_Engine!$O$4,AV95+R96),2),0)</f>
        <v>0</v>
      </c>
      <c r="AC96" s="28">
        <f>IF(AND(_Engine!$P$5=1,AW95&gt;0),ROUND(MIN(_Engine!$O$5,AW95+S96),2),0)</f>
        <v>0</v>
      </c>
      <c r="AD96" s="28">
        <f>IF(AND(_Engine!$P$6=1,AX95&gt;0),ROUND(MIN(_Engine!$O$6,AX95+T96),2),0)</f>
        <v>0</v>
      </c>
      <c r="AE96" s="28">
        <f>IF(AND(_Engine!$P$7=1,AY95&gt;0),ROUND(MIN(_Engine!$O$7,AY95+U96),2),0)</f>
        <v>0</v>
      </c>
      <c r="AF96" s="28">
        <f>IF(AND(_Engine!$P$8=1,AZ95&gt;0),ROUND(MIN(_Engine!$O$8,AZ95+V96),2),0)</f>
        <v>0</v>
      </c>
      <c r="AG96" s="28">
        <f>IF(AND(_Engine!$P$9=1,BA95&gt;0),ROUND(MIN(_Engine!$O$9,BA95+W96),2),0)</f>
        <v>0</v>
      </c>
      <c r="AH96" s="28">
        <f>IF(AND(_Engine!$P$10=1,BB95&gt;0),ROUND(MIN(_Engine!$O$10,BB95+X96),2),0)</f>
        <v>0</v>
      </c>
      <c r="AI96" s="28">
        <f>IF(AND(_Engine!$P$11=1,BC95&gt;0),ROUND(MIN(_Engine!$O$11,BC95+Y96),2),0)</f>
        <v>0</v>
      </c>
      <c r="AJ96" s="28">
        <f>IF(AND(_Engine!$P$12=1,BD95&gt;0),ROUND(MIN(_Engine!$O$12,BD95+Z96),2),0)</f>
        <v>0</v>
      </c>
      <c r="AK96" s="28">
        <f>IF(AND(_Engine!$P$3=1,AU95&gt;0),ROUND(MAX(0,MIN(AU95+Q96-AA96,BE96-0)),2),0)</f>
        <v>0</v>
      </c>
      <c r="AL96" s="28">
        <f>IF(AND(_Engine!$P$4=1,AV95&gt;0),ROUND(MAX(0,MIN(AV95+R96-AB96,BE96-SUM(AK96:AK96))),2),0)</f>
        <v>0</v>
      </c>
      <c r="AM96" s="28">
        <f>IF(AND(_Engine!$P$5=1,AW95&gt;0),ROUND(MAX(0,MIN(AW95+S96-AC96,BE96-SUM(AK96:AL96))),2),0)</f>
        <v>0</v>
      </c>
      <c r="AN96" s="28">
        <f>IF(AND(_Engine!$P$6=1,AX95&gt;0),ROUND(MAX(0,MIN(AX95+T96-AD96,BE96-SUM(AK96:AM96))),2),0)</f>
        <v>0</v>
      </c>
      <c r="AO96" s="28">
        <f>IF(AND(_Engine!$P$7=1,AY95&gt;0),ROUND(MAX(0,MIN(AY95+U96-AE96,BE96-SUM(AK96:AN96))),2),0)</f>
        <v>0</v>
      </c>
      <c r="AP96" s="28">
        <f>IF(AND(_Engine!$P$8=1,AZ95&gt;0),ROUND(MAX(0,MIN(AZ95+V96-AF96,BE96-SUM(AK96:AO96))),2),0)</f>
        <v>0</v>
      </c>
      <c r="AQ96" s="28">
        <f>IF(AND(_Engine!$P$9=1,BA95&gt;0),ROUND(MAX(0,MIN(BA95+W96-AG96,BE96-SUM(AK96:AP96))),2),0)</f>
        <v>0</v>
      </c>
      <c r="AR96" s="28">
        <f>IF(AND(_Engine!$P$10=1,BB95&gt;0),ROUND(MAX(0,MIN(BB95+X96-AH96,BE96-SUM(AK96:AQ96))),2),0)</f>
        <v>0</v>
      </c>
      <c r="AS96" s="28">
        <f>IF(AND(_Engine!$P$11=1,BC95&gt;0),ROUND(MAX(0,MIN(BC95+Y96-AI96,BE96-SUM(AK96:AR96))),2),0)</f>
        <v>0</v>
      </c>
      <c r="AT96" s="28">
        <f>IF(AND(_Engine!$P$12=1,BD95&gt;0),ROUND(MAX(0,MIN(BD95+Z96-AJ96,BE96-SUM(AK96:AS96))),2),0)</f>
        <v>0</v>
      </c>
      <c r="AU96" s="28">
        <f>IF(_Engine!$P$3=1,MAX(0,ROUND(AU95+Q96-AA96-AK96,2)),0)</f>
        <v>0</v>
      </c>
      <c r="AV96" s="28">
        <f>IF(_Engine!$P$4=1,MAX(0,ROUND(AV95+R96-AB96-AL96,2)),0)</f>
        <v>0</v>
      </c>
      <c r="AW96" s="28">
        <f>IF(_Engine!$P$5=1,MAX(0,ROUND(AW95+S96-AC96-AM96,2)),0)</f>
        <v>0</v>
      </c>
      <c r="AX96" s="28">
        <f>IF(_Engine!$P$6=1,MAX(0,ROUND(AX95+T96-AD96-AN96,2)),0)</f>
        <v>0</v>
      </c>
      <c r="AY96" s="28">
        <f>IF(_Engine!$P$7=1,MAX(0,ROUND(AY95+U96-AE96-AO96,2)),0)</f>
        <v>0</v>
      </c>
      <c r="AZ96" s="28">
        <f>IF(_Engine!$P$8=1,MAX(0,ROUND(AZ95+V96-AF96-AP96,2)),0)</f>
        <v>0</v>
      </c>
      <c r="BA96" s="28">
        <f>IF(_Engine!$P$9=1,MAX(0,ROUND(BA95+W96-AG96-AQ96,2)),0)</f>
        <v>0</v>
      </c>
      <c r="BB96" s="28">
        <f>IF(_Engine!$P$10=1,MAX(0,ROUND(BB95+X96-AH96-AR96,2)),0)</f>
        <v>0</v>
      </c>
      <c r="BC96" s="28">
        <f>IF(_Engine!$P$11=1,MAX(0,ROUND(BC95+Y96-AI96-AS96,2)),0)</f>
        <v>0</v>
      </c>
      <c r="BD96" s="28">
        <f>IF(_Engine!$P$12=1,MAX(0,ROUND(BD95+Z96-AJ96-AT96,2)),0)</f>
        <v>0</v>
      </c>
      <c r="BE96" s="28">
        <f>ROUND(IFERROR('Debt Planner'!$C$8,0)+IFERROR(C96,0)+MAX(0,_Engine!$E$14-SUM(AA96:AJ96)),2)</f>
        <v>0</v>
      </c>
    </row>
    <row r="97" spans="1:57" x14ac:dyDescent="0.3">
      <c r="A97" s="24">
        <v>89</v>
      </c>
      <c r="B97" s="25">
        <f t="shared" ca="1" si="5"/>
        <v>48873</v>
      </c>
      <c r="C97" s="26">
        <v>0</v>
      </c>
      <c r="D97" s="27">
        <f t="shared" si="3"/>
        <v>0</v>
      </c>
      <c r="E97" s="18" t="str">
        <f>IF(_Engine!$P$3=0,"",IF((AA97+AK97)&gt;0,AA97+AK97,""))</f>
        <v/>
      </c>
      <c r="F97" s="18" t="str">
        <f>IF(_Engine!$P$4=0,"",IF((AB97+AL97)&gt;0,AB97+AL97,""))</f>
        <v/>
      </c>
      <c r="G97" s="18" t="str">
        <f>IF(_Engine!$P$5=0,"",IF((AC97+AM97)&gt;0,AC97+AM97,""))</f>
        <v/>
      </c>
      <c r="H97" s="18" t="str">
        <f>IF(_Engine!$P$6=0,"",IF((AD97+AN97)&gt;0,AD97+AN97,""))</f>
        <v/>
      </c>
      <c r="I97" s="18" t="str">
        <f>IF(_Engine!$P$7=0,"",IF((AE97+AO97)&gt;0,AE97+AO97,""))</f>
        <v/>
      </c>
      <c r="J97" s="18" t="str">
        <f>IF(_Engine!$P$8=0,"",IF((AF97+AP97)&gt;0,AF97+AP97,""))</f>
        <v/>
      </c>
      <c r="K97" s="18" t="str">
        <f>IF(_Engine!$P$9=0,"",IF((AG97+AQ97)&gt;0,AG97+AQ97,""))</f>
        <v/>
      </c>
      <c r="L97" s="18" t="str">
        <f>IF(_Engine!$P$10=0,"",IF((AH97+AR97)&gt;0,AH97+AR97,""))</f>
        <v/>
      </c>
      <c r="M97" s="18" t="str">
        <f>IF(_Engine!$P$11=0,"",IF((AI97+AS97)&gt;0,AI97+AS97,""))</f>
        <v/>
      </c>
      <c r="N97" s="18" t="str">
        <f>IF(_Engine!$P$12=0,"",IF((AJ97+AT97)&gt;0,AJ97+AT97,""))</f>
        <v/>
      </c>
      <c r="O97" s="27">
        <f t="shared" si="4"/>
        <v>0</v>
      </c>
      <c r="Q97" s="28">
        <f>IF(AND(_Engine!$P$3=1,AU96&gt;0),ROUND(AU96*_Engine!$N$3/12,2),0)</f>
        <v>0</v>
      </c>
      <c r="R97" s="28">
        <f>IF(AND(_Engine!$P$4=1,AV96&gt;0),ROUND(AV96*_Engine!$N$4/12,2),0)</f>
        <v>0</v>
      </c>
      <c r="S97" s="28">
        <f>IF(AND(_Engine!$P$5=1,AW96&gt;0),ROUND(AW96*_Engine!$N$5/12,2),0)</f>
        <v>0</v>
      </c>
      <c r="T97" s="28">
        <f>IF(AND(_Engine!$P$6=1,AX96&gt;0),ROUND(AX96*_Engine!$N$6/12,2),0)</f>
        <v>0</v>
      </c>
      <c r="U97" s="28">
        <f>IF(AND(_Engine!$P$7=1,AY96&gt;0),ROUND(AY96*_Engine!$N$7/12,2),0)</f>
        <v>0</v>
      </c>
      <c r="V97" s="28">
        <f>IF(AND(_Engine!$P$8=1,AZ96&gt;0),ROUND(AZ96*_Engine!$N$8/12,2),0)</f>
        <v>0</v>
      </c>
      <c r="W97" s="28">
        <f>IF(AND(_Engine!$P$9=1,BA96&gt;0),ROUND(BA96*_Engine!$N$9/12,2),0)</f>
        <v>0</v>
      </c>
      <c r="X97" s="28">
        <f>IF(AND(_Engine!$P$10=1,BB96&gt;0),ROUND(BB96*_Engine!$N$10/12,2),0)</f>
        <v>0</v>
      </c>
      <c r="Y97" s="28">
        <f>IF(AND(_Engine!$P$11=1,BC96&gt;0),ROUND(BC96*_Engine!$N$11/12,2),0)</f>
        <v>0</v>
      </c>
      <c r="Z97" s="28">
        <f>IF(AND(_Engine!$P$12=1,BD96&gt;0),ROUND(BD96*_Engine!$N$12/12,2),0)</f>
        <v>0</v>
      </c>
      <c r="AA97" s="28">
        <f>IF(AND(_Engine!$P$3=1,AU96&gt;0),ROUND(MIN(_Engine!$O$3,AU96+Q97),2),0)</f>
        <v>0</v>
      </c>
      <c r="AB97" s="28">
        <f>IF(AND(_Engine!$P$4=1,AV96&gt;0),ROUND(MIN(_Engine!$O$4,AV96+R97),2),0)</f>
        <v>0</v>
      </c>
      <c r="AC97" s="28">
        <f>IF(AND(_Engine!$P$5=1,AW96&gt;0),ROUND(MIN(_Engine!$O$5,AW96+S97),2),0)</f>
        <v>0</v>
      </c>
      <c r="AD97" s="28">
        <f>IF(AND(_Engine!$P$6=1,AX96&gt;0),ROUND(MIN(_Engine!$O$6,AX96+T97),2),0)</f>
        <v>0</v>
      </c>
      <c r="AE97" s="28">
        <f>IF(AND(_Engine!$P$7=1,AY96&gt;0),ROUND(MIN(_Engine!$O$7,AY96+U97),2),0)</f>
        <v>0</v>
      </c>
      <c r="AF97" s="28">
        <f>IF(AND(_Engine!$P$8=1,AZ96&gt;0),ROUND(MIN(_Engine!$O$8,AZ96+V97),2),0)</f>
        <v>0</v>
      </c>
      <c r="AG97" s="28">
        <f>IF(AND(_Engine!$P$9=1,BA96&gt;0),ROUND(MIN(_Engine!$O$9,BA96+W97),2),0)</f>
        <v>0</v>
      </c>
      <c r="AH97" s="28">
        <f>IF(AND(_Engine!$P$10=1,BB96&gt;0),ROUND(MIN(_Engine!$O$10,BB96+X97),2),0)</f>
        <v>0</v>
      </c>
      <c r="AI97" s="28">
        <f>IF(AND(_Engine!$P$11=1,BC96&gt;0),ROUND(MIN(_Engine!$O$11,BC96+Y97),2),0)</f>
        <v>0</v>
      </c>
      <c r="AJ97" s="28">
        <f>IF(AND(_Engine!$P$12=1,BD96&gt;0),ROUND(MIN(_Engine!$O$12,BD96+Z97),2),0)</f>
        <v>0</v>
      </c>
      <c r="AK97" s="28">
        <f>IF(AND(_Engine!$P$3=1,AU96&gt;0),ROUND(MAX(0,MIN(AU96+Q97-AA97,BE97-0)),2),0)</f>
        <v>0</v>
      </c>
      <c r="AL97" s="28">
        <f>IF(AND(_Engine!$P$4=1,AV96&gt;0),ROUND(MAX(0,MIN(AV96+R97-AB97,BE97-SUM(AK97:AK97))),2),0)</f>
        <v>0</v>
      </c>
      <c r="AM97" s="28">
        <f>IF(AND(_Engine!$P$5=1,AW96&gt;0),ROUND(MAX(0,MIN(AW96+S97-AC97,BE97-SUM(AK97:AL97))),2),0)</f>
        <v>0</v>
      </c>
      <c r="AN97" s="28">
        <f>IF(AND(_Engine!$P$6=1,AX96&gt;0),ROUND(MAX(0,MIN(AX96+T97-AD97,BE97-SUM(AK97:AM97))),2),0)</f>
        <v>0</v>
      </c>
      <c r="AO97" s="28">
        <f>IF(AND(_Engine!$P$7=1,AY96&gt;0),ROUND(MAX(0,MIN(AY96+U97-AE97,BE97-SUM(AK97:AN97))),2),0)</f>
        <v>0</v>
      </c>
      <c r="AP97" s="28">
        <f>IF(AND(_Engine!$P$8=1,AZ96&gt;0),ROUND(MAX(0,MIN(AZ96+V97-AF97,BE97-SUM(AK97:AO97))),2),0)</f>
        <v>0</v>
      </c>
      <c r="AQ97" s="28">
        <f>IF(AND(_Engine!$P$9=1,BA96&gt;0),ROUND(MAX(0,MIN(BA96+W97-AG97,BE97-SUM(AK97:AP97))),2),0)</f>
        <v>0</v>
      </c>
      <c r="AR97" s="28">
        <f>IF(AND(_Engine!$P$10=1,BB96&gt;0),ROUND(MAX(0,MIN(BB96+X97-AH97,BE97-SUM(AK97:AQ97))),2),0)</f>
        <v>0</v>
      </c>
      <c r="AS97" s="28">
        <f>IF(AND(_Engine!$P$11=1,BC96&gt;0),ROUND(MAX(0,MIN(BC96+Y97-AI97,BE97-SUM(AK97:AR97))),2),0)</f>
        <v>0</v>
      </c>
      <c r="AT97" s="28">
        <f>IF(AND(_Engine!$P$12=1,BD96&gt;0),ROUND(MAX(0,MIN(BD96+Z97-AJ97,BE97-SUM(AK97:AS97))),2),0)</f>
        <v>0</v>
      </c>
      <c r="AU97" s="28">
        <f>IF(_Engine!$P$3=1,MAX(0,ROUND(AU96+Q97-AA97-AK97,2)),0)</f>
        <v>0</v>
      </c>
      <c r="AV97" s="28">
        <f>IF(_Engine!$P$4=1,MAX(0,ROUND(AV96+R97-AB97-AL97,2)),0)</f>
        <v>0</v>
      </c>
      <c r="AW97" s="28">
        <f>IF(_Engine!$P$5=1,MAX(0,ROUND(AW96+S97-AC97-AM97,2)),0)</f>
        <v>0</v>
      </c>
      <c r="AX97" s="28">
        <f>IF(_Engine!$P$6=1,MAX(0,ROUND(AX96+T97-AD97-AN97,2)),0)</f>
        <v>0</v>
      </c>
      <c r="AY97" s="28">
        <f>IF(_Engine!$P$7=1,MAX(0,ROUND(AY96+U97-AE97-AO97,2)),0)</f>
        <v>0</v>
      </c>
      <c r="AZ97" s="28">
        <f>IF(_Engine!$P$8=1,MAX(0,ROUND(AZ96+V97-AF97-AP97,2)),0)</f>
        <v>0</v>
      </c>
      <c r="BA97" s="28">
        <f>IF(_Engine!$P$9=1,MAX(0,ROUND(BA96+W97-AG97-AQ97,2)),0)</f>
        <v>0</v>
      </c>
      <c r="BB97" s="28">
        <f>IF(_Engine!$P$10=1,MAX(0,ROUND(BB96+X97-AH97-AR97,2)),0)</f>
        <v>0</v>
      </c>
      <c r="BC97" s="28">
        <f>IF(_Engine!$P$11=1,MAX(0,ROUND(BC96+Y97-AI97-AS97,2)),0)</f>
        <v>0</v>
      </c>
      <c r="BD97" s="28">
        <f>IF(_Engine!$P$12=1,MAX(0,ROUND(BD96+Z97-AJ97-AT97,2)),0)</f>
        <v>0</v>
      </c>
      <c r="BE97" s="28">
        <f>ROUND(IFERROR('Debt Planner'!$C$8,0)+IFERROR(C97,0)+MAX(0,_Engine!$E$14-SUM(AA97:AJ97)),2)</f>
        <v>0</v>
      </c>
    </row>
    <row r="98" spans="1:57" x14ac:dyDescent="0.3">
      <c r="A98" s="24">
        <v>90</v>
      </c>
      <c r="B98" s="25">
        <f t="shared" ca="1" si="5"/>
        <v>48904</v>
      </c>
      <c r="C98" s="26">
        <v>0</v>
      </c>
      <c r="D98" s="27">
        <f t="shared" si="3"/>
        <v>0</v>
      </c>
      <c r="E98" s="18" t="str">
        <f>IF(_Engine!$P$3=0,"",IF((AA98+AK98)&gt;0,AA98+AK98,""))</f>
        <v/>
      </c>
      <c r="F98" s="18" t="str">
        <f>IF(_Engine!$P$4=0,"",IF((AB98+AL98)&gt;0,AB98+AL98,""))</f>
        <v/>
      </c>
      <c r="G98" s="18" t="str">
        <f>IF(_Engine!$P$5=0,"",IF((AC98+AM98)&gt;0,AC98+AM98,""))</f>
        <v/>
      </c>
      <c r="H98" s="18" t="str">
        <f>IF(_Engine!$P$6=0,"",IF((AD98+AN98)&gt;0,AD98+AN98,""))</f>
        <v/>
      </c>
      <c r="I98" s="18" t="str">
        <f>IF(_Engine!$P$7=0,"",IF((AE98+AO98)&gt;0,AE98+AO98,""))</f>
        <v/>
      </c>
      <c r="J98" s="18" t="str">
        <f>IF(_Engine!$P$8=0,"",IF((AF98+AP98)&gt;0,AF98+AP98,""))</f>
        <v/>
      </c>
      <c r="K98" s="18" t="str">
        <f>IF(_Engine!$P$9=0,"",IF((AG98+AQ98)&gt;0,AG98+AQ98,""))</f>
        <v/>
      </c>
      <c r="L98" s="18" t="str">
        <f>IF(_Engine!$P$10=0,"",IF((AH98+AR98)&gt;0,AH98+AR98,""))</f>
        <v/>
      </c>
      <c r="M98" s="18" t="str">
        <f>IF(_Engine!$P$11=0,"",IF((AI98+AS98)&gt;0,AI98+AS98,""))</f>
        <v/>
      </c>
      <c r="N98" s="18" t="str">
        <f>IF(_Engine!$P$12=0,"",IF((AJ98+AT98)&gt;0,AJ98+AT98,""))</f>
        <v/>
      </c>
      <c r="O98" s="27">
        <f t="shared" si="4"/>
        <v>0</v>
      </c>
      <c r="Q98" s="28">
        <f>IF(AND(_Engine!$P$3=1,AU97&gt;0),ROUND(AU97*_Engine!$N$3/12,2),0)</f>
        <v>0</v>
      </c>
      <c r="R98" s="28">
        <f>IF(AND(_Engine!$P$4=1,AV97&gt;0),ROUND(AV97*_Engine!$N$4/12,2),0)</f>
        <v>0</v>
      </c>
      <c r="S98" s="28">
        <f>IF(AND(_Engine!$P$5=1,AW97&gt;0),ROUND(AW97*_Engine!$N$5/12,2),0)</f>
        <v>0</v>
      </c>
      <c r="T98" s="28">
        <f>IF(AND(_Engine!$P$6=1,AX97&gt;0),ROUND(AX97*_Engine!$N$6/12,2),0)</f>
        <v>0</v>
      </c>
      <c r="U98" s="28">
        <f>IF(AND(_Engine!$P$7=1,AY97&gt;0),ROUND(AY97*_Engine!$N$7/12,2),0)</f>
        <v>0</v>
      </c>
      <c r="V98" s="28">
        <f>IF(AND(_Engine!$P$8=1,AZ97&gt;0),ROUND(AZ97*_Engine!$N$8/12,2),0)</f>
        <v>0</v>
      </c>
      <c r="W98" s="28">
        <f>IF(AND(_Engine!$P$9=1,BA97&gt;0),ROUND(BA97*_Engine!$N$9/12,2),0)</f>
        <v>0</v>
      </c>
      <c r="X98" s="28">
        <f>IF(AND(_Engine!$P$10=1,BB97&gt;0),ROUND(BB97*_Engine!$N$10/12,2),0)</f>
        <v>0</v>
      </c>
      <c r="Y98" s="28">
        <f>IF(AND(_Engine!$P$11=1,BC97&gt;0),ROUND(BC97*_Engine!$N$11/12,2),0)</f>
        <v>0</v>
      </c>
      <c r="Z98" s="28">
        <f>IF(AND(_Engine!$P$12=1,BD97&gt;0),ROUND(BD97*_Engine!$N$12/12,2),0)</f>
        <v>0</v>
      </c>
      <c r="AA98" s="28">
        <f>IF(AND(_Engine!$P$3=1,AU97&gt;0),ROUND(MIN(_Engine!$O$3,AU97+Q98),2),0)</f>
        <v>0</v>
      </c>
      <c r="AB98" s="28">
        <f>IF(AND(_Engine!$P$4=1,AV97&gt;0),ROUND(MIN(_Engine!$O$4,AV97+R98),2),0)</f>
        <v>0</v>
      </c>
      <c r="AC98" s="28">
        <f>IF(AND(_Engine!$P$5=1,AW97&gt;0),ROUND(MIN(_Engine!$O$5,AW97+S98),2),0)</f>
        <v>0</v>
      </c>
      <c r="AD98" s="28">
        <f>IF(AND(_Engine!$P$6=1,AX97&gt;0),ROUND(MIN(_Engine!$O$6,AX97+T98),2),0)</f>
        <v>0</v>
      </c>
      <c r="AE98" s="28">
        <f>IF(AND(_Engine!$P$7=1,AY97&gt;0),ROUND(MIN(_Engine!$O$7,AY97+U98),2),0)</f>
        <v>0</v>
      </c>
      <c r="AF98" s="28">
        <f>IF(AND(_Engine!$P$8=1,AZ97&gt;0),ROUND(MIN(_Engine!$O$8,AZ97+V98),2),0)</f>
        <v>0</v>
      </c>
      <c r="AG98" s="28">
        <f>IF(AND(_Engine!$P$9=1,BA97&gt;0),ROUND(MIN(_Engine!$O$9,BA97+W98),2),0)</f>
        <v>0</v>
      </c>
      <c r="AH98" s="28">
        <f>IF(AND(_Engine!$P$10=1,BB97&gt;0),ROUND(MIN(_Engine!$O$10,BB97+X98),2),0)</f>
        <v>0</v>
      </c>
      <c r="AI98" s="28">
        <f>IF(AND(_Engine!$P$11=1,BC97&gt;0),ROUND(MIN(_Engine!$O$11,BC97+Y98),2),0)</f>
        <v>0</v>
      </c>
      <c r="AJ98" s="28">
        <f>IF(AND(_Engine!$P$12=1,BD97&gt;0),ROUND(MIN(_Engine!$O$12,BD97+Z98),2),0)</f>
        <v>0</v>
      </c>
      <c r="AK98" s="28">
        <f>IF(AND(_Engine!$P$3=1,AU97&gt;0),ROUND(MAX(0,MIN(AU97+Q98-AA98,BE98-0)),2),0)</f>
        <v>0</v>
      </c>
      <c r="AL98" s="28">
        <f>IF(AND(_Engine!$P$4=1,AV97&gt;0),ROUND(MAX(0,MIN(AV97+R98-AB98,BE98-SUM(AK98:AK98))),2),0)</f>
        <v>0</v>
      </c>
      <c r="AM98" s="28">
        <f>IF(AND(_Engine!$P$5=1,AW97&gt;0),ROUND(MAX(0,MIN(AW97+S98-AC98,BE98-SUM(AK98:AL98))),2),0)</f>
        <v>0</v>
      </c>
      <c r="AN98" s="28">
        <f>IF(AND(_Engine!$P$6=1,AX97&gt;0),ROUND(MAX(0,MIN(AX97+T98-AD98,BE98-SUM(AK98:AM98))),2),0)</f>
        <v>0</v>
      </c>
      <c r="AO98" s="28">
        <f>IF(AND(_Engine!$P$7=1,AY97&gt;0),ROUND(MAX(0,MIN(AY97+U98-AE98,BE98-SUM(AK98:AN98))),2),0)</f>
        <v>0</v>
      </c>
      <c r="AP98" s="28">
        <f>IF(AND(_Engine!$P$8=1,AZ97&gt;0),ROUND(MAX(0,MIN(AZ97+V98-AF98,BE98-SUM(AK98:AO98))),2),0)</f>
        <v>0</v>
      </c>
      <c r="AQ98" s="28">
        <f>IF(AND(_Engine!$P$9=1,BA97&gt;0),ROUND(MAX(0,MIN(BA97+W98-AG98,BE98-SUM(AK98:AP98))),2),0)</f>
        <v>0</v>
      </c>
      <c r="AR98" s="28">
        <f>IF(AND(_Engine!$P$10=1,BB97&gt;0),ROUND(MAX(0,MIN(BB97+X98-AH98,BE98-SUM(AK98:AQ98))),2),0)</f>
        <v>0</v>
      </c>
      <c r="AS98" s="28">
        <f>IF(AND(_Engine!$P$11=1,BC97&gt;0),ROUND(MAX(0,MIN(BC97+Y98-AI98,BE98-SUM(AK98:AR98))),2),0)</f>
        <v>0</v>
      </c>
      <c r="AT98" s="28">
        <f>IF(AND(_Engine!$P$12=1,BD97&gt;0),ROUND(MAX(0,MIN(BD97+Z98-AJ98,BE98-SUM(AK98:AS98))),2),0)</f>
        <v>0</v>
      </c>
      <c r="AU98" s="28">
        <f>IF(_Engine!$P$3=1,MAX(0,ROUND(AU97+Q98-AA98-AK98,2)),0)</f>
        <v>0</v>
      </c>
      <c r="AV98" s="28">
        <f>IF(_Engine!$P$4=1,MAX(0,ROUND(AV97+R98-AB98-AL98,2)),0)</f>
        <v>0</v>
      </c>
      <c r="AW98" s="28">
        <f>IF(_Engine!$P$5=1,MAX(0,ROUND(AW97+S98-AC98-AM98,2)),0)</f>
        <v>0</v>
      </c>
      <c r="AX98" s="28">
        <f>IF(_Engine!$P$6=1,MAX(0,ROUND(AX97+T98-AD98-AN98,2)),0)</f>
        <v>0</v>
      </c>
      <c r="AY98" s="28">
        <f>IF(_Engine!$P$7=1,MAX(0,ROUND(AY97+U98-AE98-AO98,2)),0)</f>
        <v>0</v>
      </c>
      <c r="AZ98" s="28">
        <f>IF(_Engine!$P$8=1,MAX(0,ROUND(AZ97+V98-AF98-AP98,2)),0)</f>
        <v>0</v>
      </c>
      <c r="BA98" s="28">
        <f>IF(_Engine!$P$9=1,MAX(0,ROUND(BA97+W98-AG98-AQ98,2)),0)</f>
        <v>0</v>
      </c>
      <c r="BB98" s="28">
        <f>IF(_Engine!$P$10=1,MAX(0,ROUND(BB97+X98-AH98-AR98,2)),0)</f>
        <v>0</v>
      </c>
      <c r="BC98" s="28">
        <f>IF(_Engine!$P$11=1,MAX(0,ROUND(BC97+Y98-AI98-AS98,2)),0)</f>
        <v>0</v>
      </c>
      <c r="BD98" s="28">
        <f>IF(_Engine!$P$12=1,MAX(0,ROUND(BD97+Z98-AJ98-AT98,2)),0)</f>
        <v>0</v>
      </c>
      <c r="BE98" s="28">
        <f>ROUND(IFERROR('Debt Planner'!$C$8,0)+IFERROR(C98,0)+MAX(0,_Engine!$E$14-SUM(AA98:AJ98)),2)</f>
        <v>0</v>
      </c>
    </row>
    <row r="99" spans="1:57" x14ac:dyDescent="0.3">
      <c r="A99" s="24">
        <v>91</v>
      </c>
      <c r="B99" s="25">
        <f t="shared" ca="1" si="5"/>
        <v>48934</v>
      </c>
      <c r="C99" s="26">
        <v>0</v>
      </c>
      <c r="D99" s="27">
        <f t="shared" si="3"/>
        <v>0</v>
      </c>
      <c r="E99" s="18" t="str">
        <f>IF(_Engine!$P$3=0,"",IF((AA99+AK99)&gt;0,AA99+AK99,""))</f>
        <v/>
      </c>
      <c r="F99" s="18" t="str">
        <f>IF(_Engine!$P$4=0,"",IF((AB99+AL99)&gt;0,AB99+AL99,""))</f>
        <v/>
      </c>
      <c r="G99" s="18" t="str">
        <f>IF(_Engine!$P$5=0,"",IF((AC99+AM99)&gt;0,AC99+AM99,""))</f>
        <v/>
      </c>
      <c r="H99" s="18" t="str">
        <f>IF(_Engine!$P$6=0,"",IF((AD99+AN99)&gt;0,AD99+AN99,""))</f>
        <v/>
      </c>
      <c r="I99" s="18" t="str">
        <f>IF(_Engine!$P$7=0,"",IF((AE99+AO99)&gt;0,AE99+AO99,""))</f>
        <v/>
      </c>
      <c r="J99" s="18" t="str">
        <f>IF(_Engine!$P$8=0,"",IF((AF99+AP99)&gt;0,AF99+AP99,""))</f>
        <v/>
      </c>
      <c r="K99" s="18" t="str">
        <f>IF(_Engine!$P$9=0,"",IF((AG99+AQ99)&gt;0,AG99+AQ99,""))</f>
        <v/>
      </c>
      <c r="L99" s="18" t="str">
        <f>IF(_Engine!$P$10=0,"",IF((AH99+AR99)&gt;0,AH99+AR99,""))</f>
        <v/>
      </c>
      <c r="M99" s="18" t="str">
        <f>IF(_Engine!$P$11=0,"",IF((AI99+AS99)&gt;0,AI99+AS99,""))</f>
        <v/>
      </c>
      <c r="N99" s="18" t="str">
        <f>IF(_Engine!$P$12=0,"",IF((AJ99+AT99)&gt;0,AJ99+AT99,""))</f>
        <v/>
      </c>
      <c r="O99" s="27">
        <f t="shared" si="4"/>
        <v>0</v>
      </c>
      <c r="Q99" s="28">
        <f>IF(AND(_Engine!$P$3=1,AU98&gt;0),ROUND(AU98*_Engine!$N$3/12,2),0)</f>
        <v>0</v>
      </c>
      <c r="R99" s="28">
        <f>IF(AND(_Engine!$P$4=1,AV98&gt;0),ROUND(AV98*_Engine!$N$4/12,2),0)</f>
        <v>0</v>
      </c>
      <c r="S99" s="28">
        <f>IF(AND(_Engine!$P$5=1,AW98&gt;0),ROUND(AW98*_Engine!$N$5/12,2),0)</f>
        <v>0</v>
      </c>
      <c r="T99" s="28">
        <f>IF(AND(_Engine!$P$6=1,AX98&gt;0),ROUND(AX98*_Engine!$N$6/12,2),0)</f>
        <v>0</v>
      </c>
      <c r="U99" s="28">
        <f>IF(AND(_Engine!$P$7=1,AY98&gt;0),ROUND(AY98*_Engine!$N$7/12,2),0)</f>
        <v>0</v>
      </c>
      <c r="V99" s="28">
        <f>IF(AND(_Engine!$P$8=1,AZ98&gt;0),ROUND(AZ98*_Engine!$N$8/12,2),0)</f>
        <v>0</v>
      </c>
      <c r="W99" s="28">
        <f>IF(AND(_Engine!$P$9=1,BA98&gt;0),ROUND(BA98*_Engine!$N$9/12,2),0)</f>
        <v>0</v>
      </c>
      <c r="X99" s="28">
        <f>IF(AND(_Engine!$P$10=1,BB98&gt;0),ROUND(BB98*_Engine!$N$10/12,2),0)</f>
        <v>0</v>
      </c>
      <c r="Y99" s="28">
        <f>IF(AND(_Engine!$P$11=1,BC98&gt;0),ROUND(BC98*_Engine!$N$11/12,2),0)</f>
        <v>0</v>
      </c>
      <c r="Z99" s="28">
        <f>IF(AND(_Engine!$P$12=1,BD98&gt;0),ROUND(BD98*_Engine!$N$12/12,2),0)</f>
        <v>0</v>
      </c>
      <c r="AA99" s="28">
        <f>IF(AND(_Engine!$P$3=1,AU98&gt;0),ROUND(MIN(_Engine!$O$3,AU98+Q99),2),0)</f>
        <v>0</v>
      </c>
      <c r="AB99" s="28">
        <f>IF(AND(_Engine!$P$4=1,AV98&gt;0),ROUND(MIN(_Engine!$O$4,AV98+R99),2),0)</f>
        <v>0</v>
      </c>
      <c r="AC99" s="28">
        <f>IF(AND(_Engine!$P$5=1,AW98&gt;0),ROUND(MIN(_Engine!$O$5,AW98+S99),2),0)</f>
        <v>0</v>
      </c>
      <c r="AD99" s="28">
        <f>IF(AND(_Engine!$P$6=1,AX98&gt;0),ROUND(MIN(_Engine!$O$6,AX98+T99),2),0)</f>
        <v>0</v>
      </c>
      <c r="AE99" s="28">
        <f>IF(AND(_Engine!$P$7=1,AY98&gt;0),ROUND(MIN(_Engine!$O$7,AY98+U99),2),0)</f>
        <v>0</v>
      </c>
      <c r="AF99" s="28">
        <f>IF(AND(_Engine!$P$8=1,AZ98&gt;0),ROUND(MIN(_Engine!$O$8,AZ98+V99),2),0)</f>
        <v>0</v>
      </c>
      <c r="AG99" s="28">
        <f>IF(AND(_Engine!$P$9=1,BA98&gt;0),ROUND(MIN(_Engine!$O$9,BA98+W99),2),0)</f>
        <v>0</v>
      </c>
      <c r="AH99" s="28">
        <f>IF(AND(_Engine!$P$10=1,BB98&gt;0),ROUND(MIN(_Engine!$O$10,BB98+X99),2),0)</f>
        <v>0</v>
      </c>
      <c r="AI99" s="28">
        <f>IF(AND(_Engine!$P$11=1,BC98&gt;0),ROUND(MIN(_Engine!$O$11,BC98+Y99),2),0)</f>
        <v>0</v>
      </c>
      <c r="AJ99" s="28">
        <f>IF(AND(_Engine!$P$12=1,BD98&gt;0),ROUND(MIN(_Engine!$O$12,BD98+Z99),2),0)</f>
        <v>0</v>
      </c>
      <c r="AK99" s="28">
        <f>IF(AND(_Engine!$P$3=1,AU98&gt;0),ROUND(MAX(0,MIN(AU98+Q99-AA99,BE99-0)),2),0)</f>
        <v>0</v>
      </c>
      <c r="AL99" s="28">
        <f>IF(AND(_Engine!$P$4=1,AV98&gt;0),ROUND(MAX(0,MIN(AV98+R99-AB99,BE99-SUM(AK99:AK99))),2),0)</f>
        <v>0</v>
      </c>
      <c r="AM99" s="28">
        <f>IF(AND(_Engine!$P$5=1,AW98&gt;0),ROUND(MAX(0,MIN(AW98+S99-AC99,BE99-SUM(AK99:AL99))),2),0)</f>
        <v>0</v>
      </c>
      <c r="AN99" s="28">
        <f>IF(AND(_Engine!$P$6=1,AX98&gt;0),ROUND(MAX(0,MIN(AX98+T99-AD99,BE99-SUM(AK99:AM99))),2),0)</f>
        <v>0</v>
      </c>
      <c r="AO99" s="28">
        <f>IF(AND(_Engine!$P$7=1,AY98&gt;0),ROUND(MAX(0,MIN(AY98+U99-AE99,BE99-SUM(AK99:AN99))),2),0)</f>
        <v>0</v>
      </c>
      <c r="AP99" s="28">
        <f>IF(AND(_Engine!$P$8=1,AZ98&gt;0),ROUND(MAX(0,MIN(AZ98+V99-AF99,BE99-SUM(AK99:AO99))),2),0)</f>
        <v>0</v>
      </c>
      <c r="AQ99" s="28">
        <f>IF(AND(_Engine!$P$9=1,BA98&gt;0),ROUND(MAX(0,MIN(BA98+W99-AG99,BE99-SUM(AK99:AP99))),2),0)</f>
        <v>0</v>
      </c>
      <c r="AR99" s="28">
        <f>IF(AND(_Engine!$P$10=1,BB98&gt;0),ROUND(MAX(0,MIN(BB98+X99-AH99,BE99-SUM(AK99:AQ99))),2),0)</f>
        <v>0</v>
      </c>
      <c r="AS99" s="28">
        <f>IF(AND(_Engine!$P$11=1,BC98&gt;0),ROUND(MAX(0,MIN(BC98+Y99-AI99,BE99-SUM(AK99:AR99))),2),0)</f>
        <v>0</v>
      </c>
      <c r="AT99" s="28">
        <f>IF(AND(_Engine!$P$12=1,BD98&gt;0),ROUND(MAX(0,MIN(BD98+Z99-AJ99,BE99-SUM(AK99:AS99))),2),0)</f>
        <v>0</v>
      </c>
      <c r="AU99" s="28">
        <f>IF(_Engine!$P$3=1,MAX(0,ROUND(AU98+Q99-AA99-AK99,2)),0)</f>
        <v>0</v>
      </c>
      <c r="AV99" s="28">
        <f>IF(_Engine!$P$4=1,MAX(0,ROUND(AV98+R99-AB99-AL99,2)),0)</f>
        <v>0</v>
      </c>
      <c r="AW99" s="28">
        <f>IF(_Engine!$P$5=1,MAX(0,ROUND(AW98+S99-AC99-AM99,2)),0)</f>
        <v>0</v>
      </c>
      <c r="AX99" s="28">
        <f>IF(_Engine!$P$6=1,MAX(0,ROUND(AX98+T99-AD99-AN99,2)),0)</f>
        <v>0</v>
      </c>
      <c r="AY99" s="28">
        <f>IF(_Engine!$P$7=1,MAX(0,ROUND(AY98+U99-AE99-AO99,2)),0)</f>
        <v>0</v>
      </c>
      <c r="AZ99" s="28">
        <f>IF(_Engine!$P$8=1,MAX(0,ROUND(AZ98+V99-AF99-AP99,2)),0)</f>
        <v>0</v>
      </c>
      <c r="BA99" s="28">
        <f>IF(_Engine!$P$9=1,MAX(0,ROUND(BA98+W99-AG99-AQ99,2)),0)</f>
        <v>0</v>
      </c>
      <c r="BB99" s="28">
        <f>IF(_Engine!$P$10=1,MAX(0,ROUND(BB98+X99-AH99-AR99,2)),0)</f>
        <v>0</v>
      </c>
      <c r="BC99" s="28">
        <f>IF(_Engine!$P$11=1,MAX(0,ROUND(BC98+Y99-AI99-AS99,2)),0)</f>
        <v>0</v>
      </c>
      <c r="BD99" s="28">
        <f>IF(_Engine!$P$12=1,MAX(0,ROUND(BD98+Z99-AJ99-AT99,2)),0)</f>
        <v>0</v>
      </c>
      <c r="BE99" s="28">
        <f>ROUND(IFERROR('Debt Planner'!$C$8,0)+IFERROR(C99,0)+MAX(0,_Engine!$E$14-SUM(AA99:AJ99)),2)</f>
        <v>0</v>
      </c>
    </row>
    <row r="100" spans="1:57" x14ac:dyDescent="0.3">
      <c r="A100" s="24">
        <v>92</v>
      </c>
      <c r="B100" s="25">
        <f t="shared" ca="1" si="5"/>
        <v>48965</v>
      </c>
      <c r="C100" s="26">
        <v>0</v>
      </c>
      <c r="D100" s="27">
        <f t="shared" si="3"/>
        <v>0</v>
      </c>
      <c r="E100" s="18" t="str">
        <f>IF(_Engine!$P$3=0,"",IF((AA100+AK100)&gt;0,AA100+AK100,""))</f>
        <v/>
      </c>
      <c r="F100" s="18" t="str">
        <f>IF(_Engine!$P$4=0,"",IF((AB100+AL100)&gt;0,AB100+AL100,""))</f>
        <v/>
      </c>
      <c r="G100" s="18" t="str">
        <f>IF(_Engine!$P$5=0,"",IF((AC100+AM100)&gt;0,AC100+AM100,""))</f>
        <v/>
      </c>
      <c r="H100" s="18" t="str">
        <f>IF(_Engine!$P$6=0,"",IF((AD100+AN100)&gt;0,AD100+AN100,""))</f>
        <v/>
      </c>
      <c r="I100" s="18" t="str">
        <f>IF(_Engine!$P$7=0,"",IF((AE100+AO100)&gt;0,AE100+AO100,""))</f>
        <v/>
      </c>
      <c r="J100" s="18" t="str">
        <f>IF(_Engine!$P$8=0,"",IF((AF100+AP100)&gt;0,AF100+AP100,""))</f>
        <v/>
      </c>
      <c r="K100" s="18" t="str">
        <f>IF(_Engine!$P$9=0,"",IF((AG100+AQ100)&gt;0,AG100+AQ100,""))</f>
        <v/>
      </c>
      <c r="L100" s="18" t="str">
        <f>IF(_Engine!$P$10=0,"",IF((AH100+AR100)&gt;0,AH100+AR100,""))</f>
        <v/>
      </c>
      <c r="M100" s="18" t="str">
        <f>IF(_Engine!$P$11=0,"",IF((AI100+AS100)&gt;0,AI100+AS100,""))</f>
        <v/>
      </c>
      <c r="N100" s="18" t="str">
        <f>IF(_Engine!$P$12=0,"",IF((AJ100+AT100)&gt;0,AJ100+AT100,""))</f>
        <v/>
      </c>
      <c r="O100" s="27">
        <f t="shared" si="4"/>
        <v>0</v>
      </c>
      <c r="Q100" s="28">
        <f>IF(AND(_Engine!$P$3=1,AU99&gt;0),ROUND(AU99*_Engine!$N$3/12,2),0)</f>
        <v>0</v>
      </c>
      <c r="R100" s="28">
        <f>IF(AND(_Engine!$P$4=1,AV99&gt;0),ROUND(AV99*_Engine!$N$4/12,2),0)</f>
        <v>0</v>
      </c>
      <c r="S100" s="28">
        <f>IF(AND(_Engine!$P$5=1,AW99&gt;0),ROUND(AW99*_Engine!$N$5/12,2),0)</f>
        <v>0</v>
      </c>
      <c r="T100" s="28">
        <f>IF(AND(_Engine!$P$6=1,AX99&gt;0),ROUND(AX99*_Engine!$N$6/12,2),0)</f>
        <v>0</v>
      </c>
      <c r="U100" s="28">
        <f>IF(AND(_Engine!$P$7=1,AY99&gt;0),ROUND(AY99*_Engine!$N$7/12,2),0)</f>
        <v>0</v>
      </c>
      <c r="V100" s="28">
        <f>IF(AND(_Engine!$P$8=1,AZ99&gt;0),ROUND(AZ99*_Engine!$N$8/12,2),0)</f>
        <v>0</v>
      </c>
      <c r="W100" s="28">
        <f>IF(AND(_Engine!$P$9=1,BA99&gt;0),ROUND(BA99*_Engine!$N$9/12,2),0)</f>
        <v>0</v>
      </c>
      <c r="X100" s="28">
        <f>IF(AND(_Engine!$P$10=1,BB99&gt;0),ROUND(BB99*_Engine!$N$10/12,2),0)</f>
        <v>0</v>
      </c>
      <c r="Y100" s="28">
        <f>IF(AND(_Engine!$P$11=1,BC99&gt;0),ROUND(BC99*_Engine!$N$11/12,2),0)</f>
        <v>0</v>
      </c>
      <c r="Z100" s="28">
        <f>IF(AND(_Engine!$P$12=1,BD99&gt;0),ROUND(BD99*_Engine!$N$12/12,2),0)</f>
        <v>0</v>
      </c>
      <c r="AA100" s="28">
        <f>IF(AND(_Engine!$P$3=1,AU99&gt;0),ROUND(MIN(_Engine!$O$3,AU99+Q100),2),0)</f>
        <v>0</v>
      </c>
      <c r="AB100" s="28">
        <f>IF(AND(_Engine!$P$4=1,AV99&gt;0),ROUND(MIN(_Engine!$O$4,AV99+R100),2),0)</f>
        <v>0</v>
      </c>
      <c r="AC100" s="28">
        <f>IF(AND(_Engine!$P$5=1,AW99&gt;0),ROUND(MIN(_Engine!$O$5,AW99+S100),2),0)</f>
        <v>0</v>
      </c>
      <c r="AD100" s="28">
        <f>IF(AND(_Engine!$P$6=1,AX99&gt;0),ROUND(MIN(_Engine!$O$6,AX99+T100),2),0)</f>
        <v>0</v>
      </c>
      <c r="AE100" s="28">
        <f>IF(AND(_Engine!$P$7=1,AY99&gt;0),ROUND(MIN(_Engine!$O$7,AY99+U100),2),0)</f>
        <v>0</v>
      </c>
      <c r="AF100" s="28">
        <f>IF(AND(_Engine!$P$8=1,AZ99&gt;0),ROUND(MIN(_Engine!$O$8,AZ99+V100),2),0)</f>
        <v>0</v>
      </c>
      <c r="AG100" s="28">
        <f>IF(AND(_Engine!$P$9=1,BA99&gt;0),ROUND(MIN(_Engine!$O$9,BA99+W100),2),0)</f>
        <v>0</v>
      </c>
      <c r="AH100" s="28">
        <f>IF(AND(_Engine!$P$10=1,BB99&gt;0),ROUND(MIN(_Engine!$O$10,BB99+X100),2),0)</f>
        <v>0</v>
      </c>
      <c r="AI100" s="28">
        <f>IF(AND(_Engine!$P$11=1,BC99&gt;0),ROUND(MIN(_Engine!$O$11,BC99+Y100),2),0)</f>
        <v>0</v>
      </c>
      <c r="AJ100" s="28">
        <f>IF(AND(_Engine!$P$12=1,BD99&gt;0),ROUND(MIN(_Engine!$O$12,BD99+Z100),2),0)</f>
        <v>0</v>
      </c>
      <c r="AK100" s="28">
        <f>IF(AND(_Engine!$P$3=1,AU99&gt;0),ROUND(MAX(0,MIN(AU99+Q100-AA100,BE100-0)),2),0)</f>
        <v>0</v>
      </c>
      <c r="AL100" s="28">
        <f>IF(AND(_Engine!$P$4=1,AV99&gt;0),ROUND(MAX(0,MIN(AV99+R100-AB100,BE100-SUM(AK100:AK100))),2),0)</f>
        <v>0</v>
      </c>
      <c r="AM100" s="28">
        <f>IF(AND(_Engine!$P$5=1,AW99&gt;0),ROUND(MAX(0,MIN(AW99+S100-AC100,BE100-SUM(AK100:AL100))),2),0)</f>
        <v>0</v>
      </c>
      <c r="AN100" s="28">
        <f>IF(AND(_Engine!$P$6=1,AX99&gt;0),ROUND(MAX(0,MIN(AX99+T100-AD100,BE100-SUM(AK100:AM100))),2),0)</f>
        <v>0</v>
      </c>
      <c r="AO100" s="28">
        <f>IF(AND(_Engine!$P$7=1,AY99&gt;0),ROUND(MAX(0,MIN(AY99+U100-AE100,BE100-SUM(AK100:AN100))),2),0)</f>
        <v>0</v>
      </c>
      <c r="AP100" s="28">
        <f>IF(AND(_Engine!$P$8=1,AZ99&gt;0),ROUND(MAX(0,MIN(AZ99+V100-AF100,BE100-SUM(AK100:AO100))),2),0)</f>
        <v>0</v>
      </c>
      <c r="AQ100" s="28">
        <f>IF(AND(_Engine!$P$9=1,BA99&gt;0),ROUND(MAX(0,MIN(BA99+W100-AG100,BE100-SUM(AK100:AP100))),2),0)</f>
        <v>0</v>
      </c>
      <c r="AR100" s="28">
        <f>IF(AND(_Engine!$P$10=1,BB99&gt;0),ROUND(MAX(0,MIN(BB99+X100-AH100,BE100-SUM(AK100:AQ100))),2),0)</f>
        <v>0</v>
      </c>
      <c r="AS100" s="28">
        <f>IF(AND(_Engine!$P$11=1,BC99&gt;0),ROUND(MAX(0,MIN(BC99+Y100-AI100,BE100-SUM(AK100:AR100))),2),0)</f>
        <v>0</v>
      </c>
      <c r="AT100" s="28">
        <f>IF(AND(_Engine!$P$12=1,BD99&gt;0),ROUND(MAX(0,MIN(BD99+Z100-AJ100,BE100-SUM(AK100:AS100))),2),0)</f>
        <v>0</v>
      </c>
      <c r="AU100" s="28">
        <f>IF(_Engine!$P$3=1,MAX(0,ROUND(AU99+Q100-AA100-AK100,2)),0)</f>
        <v>0</v>
      </c>
      <c r="AV100" s="28">
        <f>IF(_Engine!$P$4=1,MAX(0,ROUND(AV99+R100-AB100-AL100,2)),0)</f>
        <v>0</v>
      </c>
      <c r="AW100" s="28">
        <f>IF(_Engine!$P$5=1,MAX(0,ROUND(AW99+S100-AC100-AM100,2)),0)</f>
        <v>0</v>
      </c>
      <c r="AX100" s="28">
        <f>IF(_Engine!$P$6=1,MAX(0,ROUND(AX99+T100-AD100-AN100,2)),0)</f>
        <v>0</v>
      </c>
      <c r="AY100" s="28">
        <f>IF(_Engine!$P$7=1,MAX(0,ROUND(AY99+U100-AE100-AO100,2)),0)</f>
        <v>0</v>
      </c>
      <c r="AZ100" s="28">
        <f>IF(_Engine!$P$8=1,MAX(0,ROUND(AZ99+V100-AF100-AP100,2)),0)</f>
        <v>0</v>
      </c>
      <c r="BA100" s="28">
        <f>IF(_Engine!$P$9=1,MAX(0,ROUND(BA99+W100-AG100-AQ100,2)),0)</f>
        <v>0</v>
      </c>
      <c r="BB100" s="28">
        <f>IF(_Engine!$P$10=1,MAX(0,ROUND(BB99+X100-AH100-AR100,2)),0)</f>
        <v>0</v>
      </c>
      <c r="BC100" s="28">
        <f>IF(_Engine!$P$11=1,MAX(0,ROUND(BC99+Y100-AI100-AS100,2)),0)</f>
        <v>0</v>
      </c>
      <c r="BD100" s="28">
        <f>IF(_Engine!$P$12=1,MAX(0,ROUND(BD99+Z100-AJ100-AT100,2)),0)</f>
        <v>0</v>
      </c>
      <c r="BE100" s="28">
        <f>ROUND(IFERROR('Debt Planner'!$C$8,0)+IFERROR(C100,0)+MAX(0,_Engine!$E$14-SUM(AA100:AJ100)),2)</f>
        <v>0</v>
      </c>
    </row>
    <row r="101" spans="1:57" x14ac:dyDescent="0.3">
      <c r="A101" s="24">
        <v>93</v>
      </c>
      <c r="B101" s="25">
        <f t="shared" ca="1" si="5"/>
        <v>48996</v>
      </c>
      <c r="C101" s="26">
        <v>0</v>
      </c>
      <c r="D101" s="27">
        <f t="shared" si="3"/>
        <v>0</v>
      </c>
      <c r="E101" s="18" t="str">
        <f>IF(_Engine!$P$3=0,"",IF((AA101+AK101)&gt;0,AA101+AK101,""))</f>
        <v/>
      </c>
      <c r="F101" s="18" t="str">
        <f>IF(_Engine!$P$4=0,"",IF((AB101+AL101)&gt;0,AB101+AL101,""))</f>
        <v/>
      </c>
      <c r="G101" s="18" t="str">
        <f>IF(_Engine!$P$5=0,"",IF((AC101+AM101)&gt;0,AC101+AM101,""))</f>
        <v/>
      </c>
      <c r="H101" s="18" t="str">
        <f>IF(_Engine!$P$6=0,"",IF((AD101+AN101)&gt;0,AD101+AN101,""))</f>
        <v/>
      </c>
      <c r="I101" s="18" t="str">
        <f>IF(_Engine!$P$7=0,"",IF((AE101+AO101)&gt;0,AE101+AO101,""))</f>
        <v/>
      </c>
      <c r="J101" s="18" t="str">
        <f>IF(_Engine!$P$8=0,"",IF((AF101+AP101)&gt;0,AF101+AP101,""))</f>
        <v/>
      </c>
      <c r="K101" s="18" t="str">
        <f>IF(_Engine!$P$9=0,"",IF((AG101+AQ101)&gt;0,AG101+AQ101,""))</f>
        <v/>
      </c>
      <c r="L101" s="18" t="str">
        <f>IF(_Engine!$P$10=0,"",IF((AH101+AR101)&gt;0,AH101+AR101,""))</f>
        <v/>
      </c>
      <c r="M101" s="18" t="str">
        <f>IF(_Engine!$P$11=0,"",IF((AI101+AS101)&gt;0,AI101+AS101,""))</f>
        <v/>
      </c>
      <c r="N101" s="18" t="str">
        <f>IF(_Engine!$P$12=0,"",IF((AJ101+AT101)&gt;0,AJ101+AT101,""))</f>
        <v/>
      </c>
      <c r="O101" s="27">
        <f t="shared" si="4"/>
        <v>0</v>
      </c>
      <c r="Q101" s="28">
        <f>IF(AND(_Engine!$P$3=1,AU100&gt;0),ROUND(AU100*_Engine!$N$3/12,2),0)</f>
        <v>0</v>
      </c>
      <c r="R101" s="28">
        <f>IF(AND(_Engine!$P$4=1,AV100&gt;0),ROUND(AV100*_Engine!$N$4/12,2),0)</f>
        <v>0</v>
      </c>
      <c r="S101" s="28">
        <f>IF(AND(_Engine!$P$5=1,AW100&gt;0),ROUND(AW100*_Engine!$N$5/12,2),0)</f>
        <v>0</v>
      </c>
      <c r="T101" s="28">
        <f>IF(AND(_Engine!$P$6=1,AX100&gt;0),ROUND(AX100*_Engine!$N$6/12,2),0)</f>
        <v>0</v>
      </c>
      <c r="U101" s="28">
        <f>IF(AND(_Engine!$P$7=1,AY100&gt;0),ROUND(AY100*_Engine!$N$7/12,2),0)</f>
        <v>0</v>
      </c>
      <c r="V101" s="28">
        <f>IF(AND(_Engine!$P$8=1,AZ100&gt;0),ROUND(AZ100*_Engine!$N$8/12,2),0)</f>
        <v>0</v>
      </c>
      <c r="W101" s="28">
        <f>IF(AND(_Engine!$P$9=1,BA100&gt;0),ROUND(BA100*_Engine!$N$9/12,2),0)</f>
        <v>0</v>
      </c>
      <c r="X101" s="28">
        <f>IF(AND(_Engine!$P$10=1,BB100&gt;0),ROUND(BB100*_Engine!$N$10/12,2),0)</f>
        <v>0</v>
      </c>
      <c r="Y101" s="28">
        <f>IF(AND(_Engine!$P$11=1,BC100&gt;0),ROUND(BC100*_Engine!$N$11/12,2),0)</f>
        <v>0</v>
      </c>
      <c r="Z101" s="28">
        <f>IF(AND(_Engine!$P$12=1,BD100&gt;0),ROUND(BD100*_Engine!$N$12/12,2),0)</f>
        <v>0</v>
      </c>
      <c r="AA101" s="28">
        <f>IF(AND(_Engine!$P$3=1,AU100&gt;0),ROUND(MIN(_Engine!$O$3,AU100+Q101),2),0)</f>
        <v>0</v>
      </c>
      <c r="AB101" s="28">
        <f>IF(AND(_Engine!$P$4=1,AV100&gt;0),ROUND(MIN(_Engine!$O$4,AV100+R101),2),0)</f>
        <v>0</v>
      </c>
      <c r="AC101" s="28">
        <f>IF(AND(_Engine!$P$5=1,AW100&gt;0),ROUND(MIN(_Engine!$O$5,AW100+S101),2),0)</f>
        <v>0</v>
      </c>
      <c r="AD101" s="28">
        <f>IF(AND(_Engine!$P$6=1,AX100&gt;0),ROUND(MIN(_Engine!$O$6,AX100+T101),2),0)</f>
        <v>0</v>
      </c>
      <c r="AE101" s="28">
        <f>IF(AND(_Engine!$P$7=1,AY100&gt;0),ROUND(MIN(_Engine!$O$7,AY100+U101),2),0)</f>
        <v>0</v>
      </c>
      <c r="AF101" s="28">
        <f>IF(AND(_Engine!$P$8=1,AZ100&gt;0),ROUND(MIN(_Engine!$O$8,AZ100+V101),2),0)</f>
        <v>0</v>
      </c>
      <c r="AG101" s="28">
        <f>IF(AND(_Engine!$P$9=1,BA100&gt;0),ROUND(MIN(_Engine!$O$9,BA100+W101),2),0)</f>
        <v>0</v>
      </c>
      <c r="AH101" s="28">
        <f>IF(AND(_Engine!$P$10=1,BB100&gt;0),ROUND(MIN(_Engine!$O$10,BB100+X101),2),0)</f>
        <v>0</v>
      </c>
      <c r="AI101" s="28">
        <f>IF(AND(_Engine!$P$11=1,BC100&gt;0),ROUND(MIN(_Engine!$O$11,BC100+Y101),2),0)</f>
        <v>0</v>
      </c>
      <c r="AJ101" s="28">
        <f>IF(AND(_Engine!$P$12=1,BD100&gt;0),ROUND(MIN(_Engine!$O$12,BD100+Z101),2),0)</f>
        <v>0</v>
      </c>
      <c r="AK101" s="28">
        <f>IF(AND(_Engine!$P$3=1,AU100&gt;0),ROUND(MAX(0,MIN(AU100+Q101-AA101,BE101-0)),2),0)</f>
        <v>0</v>
      </c>
      <c r="AL101" s="28">
        <f>IF(AND(_Engine!$P$4=1,AV100&gt;0),ROUND(MAX(0,MIN(AV100+R101-AB101,BE101-SUM(AK101:AK101))),2),0)</f>
        <v>0</v>
      </c>
      <c r="AM101" s="28">
        <f>IF(AND(_Engine!$P$5=1,AW100&gt;0),ROUND(MAX(0,MIN(AW100+S101-AC101,BE101-SUM(AK101:AL101))),2),0)</f>
        <v>0</v>
      </c>
      <c r="AN101" s="28">
        <f>IF(AND(_Engine!$P$6=1,AX100&gt;0),ROUND(MAX(0,MIN(AX100+T101-AD101,BE101-SUM(AK101:AM101))),2),0)</f>
        <v>0</v>
      </c>
      <c r="AO101" s="28">
        <f>IF(AND(_Engine!$P$7=1,AY100&gt;0),ROUND(MAX(0,MIN(AY100+U101-AE101,BE101-SUM(AK101:AN101))),2),0)</f>
        <v>0</v>
      </c>
      <c r="AP101" s="28">
        <f>IF(AND(_Engine!$P$8=1,AZ100&gt;0),ROUND(MAX(0,MIN(AZ100+V101-AF101,BE101-SUM(AK101:AO101))),2),0)</f>
        <v>0</v>
      </c>
      <c r="AQ101" s="28">
        <f>IF(AND(_Engine!$P$9=1,BA100&gt;0),ROUND(MAX(0,MIN(BA100+W101-AG101,BE101-SUM(AK101:AP101))),2),0)</f>
        <v>0</v>
      </c>
      <c r="AR101" s="28">
        <f>IF(AND(_Engine!$P$10=1,BB100&gt;0),ROUND(MAX(0,MIN(BB100+X101-AH101,BE101-SUM(AK101:AQ101))),2),0)</f>
        <v>0</v>
      </c>
      <c r="AS101" s="28">
        <f>IF(AND(_Engine!$P$11=1,BC100&gt;0),ROUND(MAX(0,MIN(BC100+Y101-AI101,BE101-SUM(AK101:AR101))),2),0)</f>
        <v>0</v>
      </c>
      <c r="AT101" s="28">
        <f>IF(AND(_Engine!$P$12=1,BD100&gt;0),ROUND(MAX(0,MIN(BD100+Z101-AJ101,BE101-SUM(AK101:AS101))),2),0)</f>
        <v>0</v>
      </c>
      <c r="AU101" s="28">
        <f>IF(_Engine!$P$3=1,MAX(0,ROUND(AU100+Q101-AA101-AK101,2)),0)</f>
        <v>0</v>
      </c>
      <c r="AV101" s="28">
        <f>IF(_Engine!$P$4=1,MAX(0,ROUND(AV100+R101-AB101-AL101,2)),0)</f>
        <v>0</v>
      </c>
      <c r="AW101" s="28">
        <f>IF(_Engine!$P$5=1,MAX(0,ROUND(AW100+S101-AC101-AM101,2)),0)</f>
        <v>0</v>
      </c>
      <c r="AX101" s="28">
        <f>IF(_Engine!$P$6=1,MAX(0,ROUND(AX100+T101-AD101-AN101,2)),0)</f>
        <v>0</v>
      </c>
      <c r="AY101" s="28">
        <f>IF(_Engine!$P$7=1,MAX(0,ROUND(AY100+U101-AE101-AO101,2)),0)</f>
        <v>0</v>
      </c>
      <c r="AZ101" s="28">
        <f>IF(_Engine!$P$8=1,MAX(0,ROUND(AZ100+V101-AF101-AP101,2)),0)</f>
        <v>0</v>
      </c>
      <c r="BA101" s="28">
        <f>IF(_Engine!$P$9=1,MAX(0,ROUND(BA100+W101-AG101-AQ101,2)),0)</f>
        <v>0</v>
      </c>
      <c r="BB101" s="28">
        <f>IF(_Engine!$P$10=1,MAX(0,ROUND(BB100+X101-AH101-AR101,2)),0)</f>
        <v>0</v>
      </c>
      <c r="BC101" s="28">
        <f>IF(_Engine!$P$11=1,MAX(0,ROUND(BC100+Y101-AI101-AS101,2)),0)</f>
        <v>0</v>
      </c>
      <c r="BD101" s="28">
        <f>IF(_Engine!$P$12=1,MAX(0,ROUND(BD100+Z101-AJ101-AT101,2)),0)</f>
        <v>0</v>
      </c>
      <c r="BE101" s="28">
        <f>ROUND(IFERROR('Debt Planner'!$C$8,0)+IFERROR(C101,0)+MAX(0,_Engine!$E$14-SUM(AA101:AJ101)),2)</f>
        <v>0</v>
      </c>
    </row>
    <row r="102" spans="1:57" x14ac:dyDescent="0.3">
      <c r="A102" s="24">
        <v>94</v>
      </c>
      <c r="B102" s="25">
        <f t="shared" ca="1" si="5"/>
        <v>49024</v>
      </c>
      <c r="C102" s="26">
        <v>0</v>
      </c>
      <c r="D102" s="27">
        <f t="shared" si="3"/>
        <v>0</v>
      </c>
      <c r="E102" s="18" t="str">
        <f>IF(_Engine!$P$3=0,"",IF((AA102+AK102)&gt;0,AA102+AK102,""))</f>
        <v/>
      </c>
      <c r="F102" s="18" t="str">
        <f>IF(_Engine!$P$4=0,"",IF((AB102+AL102)&gt;0,AB102+AL102,""))</f>
        <v/>
      </c>
      <c r="G102" s="18" t="str">
        <f>IF(_Engine!$P$5=0,"",IF((AC102+AM102)&gt;0,AC102+AM102,""))</f>
        <v/>
      </c>
      <c r="H102" s="18" t="str">
        <f>IF(_Engine!$P$6=0,"",IF((AD102+AN102)&gt;0,AD102+AN102,""))</f>
        <v/>
      </c>
      <c r="I102" s="18" t="str">
        <f>IF(_Engine!$P$7=0,"",IF((AE102+AO102)&gt;0,AE102+AO102,""))</f>
        <v/>
      </c>
      <c r="J102" s="18" t="str">
        <f>IF(_Engine!$P$8=0,"",IF((AF102+AP102)&gt;0,AF102+AP102,""))</f>
        <v/>
      </c>
      <c r="K102" s="18" t="str">
        <f>IF(_Engine!$P$9=0,"",IF((AG102+AQ102)&gt;0,AG102+AQ102,""))</f>
        <v/>
      </c>
      <c r="L102" s="18" t="str">
        <f>IF(_Engine!$P$10=0,"",IF((AH102+AR102)&gt;0,AH102+AR102,""))</f>
        <v/>
      </c>
      <c r="M102" s="18" t="str">
        <f>IF(_Engine!$P$11=0,"",IF((AI102+AS102)&gt;0,AI102+AS102,""))</f>
        <v/>
      </c>
      <c r="N102" s="18" t="str">
        <f>IF(_Engine!$P$12=0,"",IF((AJ102+AT102)&gt;0,AJ102+AT102,""))</f>
        <v/>
      </c>
      <c r="O102" s="27">
        <f t="shared" si="4"/>
        <v>0</v>
      </c>
      <c r="Q102" s="28">
        <f>IF(AND(_Engine!$P$3=1,AU101&gt;0),ROUND(AU101*_Engine!$N$3/12,2),0)</f>
        <v>0</v>
      </c>
      <c r="R102" s="28">
        <f>IF(AND(_Engine!$P$4=1,AV101&gt;0),ROUND(AV101*_Engine!$N$4/12,2),0)</f>
        <v>0</v>
      </c>
      <c r="S102" s="28">
        <f>IF(AND(_Engine!$P$5=1,AW101&gt;0),ROUND(AW101*_Engine!$N$5/12,2),0)</f>
        <v>0</v>
      </c>
      <c r="T102" s="28">
        <f>IF(AND(_Engine!$P$6=1,AX101&gt;0),ROUND(AX101*_Engine!$N$6/12,2),0)</f>
        <v>0</v>
      </c>
      <c r="U102" s="28">
        <f>IF(AND(_Engine!$P$7=1,AY101&gt;0),ROUND(AY101*_Engine!$N$7/12,2),0)</f>
        <v>0</v>
      </c>
      <c r="V102" s="28">
        <f>IF(AND(_Engine!$P$8=1,AZ101&gt;0),ROUND(AZ101*_Engine!$N$8/12,2),0)</f>
        <v>0</v>
      </c>
      <c r="W102" s="28">
        <f>IF(AND(_Engine!$P$9=1,BA101&gt;0),ROUND(BA101*_Engine!$N$9/12,2),0)</f>
        <v>0</v>
      </c>
      <c r="X102" s="28">
        <f>IF(AND(_Engine!$P$10=1,BB101&gt;0),ROUND(BB101*_Engine!$N$10/12,2),0)</f>
        <v>0</v>
      </c>
      <c r="Y102" s="28">
        <f>IF(AND(_Engine!$P$11=1,BC101&gt;0),ROUND(BC101*_Engine!$N$11/12,2),0)</f>
        <v>0</v>
      </c>
      <c r="Z102" s="28">
        <f>IF(AND(_Engine!$P$12=1,BD101&gt;0),ROUND(BD101*_Engine!$N$12/12,2),0)</f>
        <v>0</v>
      </c>
      <c r="AA102" s="28">
        <f>IF(AND(_Engine!$P$3=1,AU101&gt;0),ROUND(MIN(_Engine!$O$3,AU101+Q102),2),0)</f>
        <v>0</v>
      </c>
      <c r="AB102" s="28">
        <f>IF(AND(_Engine!$P$4=1,AV101&gt;0),ROUND(MIN(_Engine!$O$4,AV101+R102),2),0)</f>
        <v>0</v>
      </c>
      <c r="AC102" s="28">
        <f>IF(AND(_Engine!$P$5=1,AW101&gt;0),ROUND(MIN(_Engine!$O$5,AW101+S102),2),0)</f>
        <v>0</v>
      </c>
      <c r="AD102" s="28">
        <f>IF(AND(_Engine!$P$6=1,AX101&gt;0),ROUND(MIN(_Engine!$O$6,AX101+T102),2),0)</f>
        <v>0</v>
      </c>
      <c r="AE102" s="28">
        <f>IF(AND(_Engine!$P$7=1,AY101&gt;0),ROUND(MIN(_Engine!$O$7,AY101+U102),2),0)</f>
        <v>0</v>
      </c>
      <c r="AF102" s="28">
        <f>IF(AND(_Engine!$P$8=1,AZ101&gt;0),ROUND(MIN(_Engine!$O$8,AZ101+V102),2),0)</f>
        <v>0</v>
      </c>
      <c r="AG102" s="28">
        <f>IF(AND(_Engine!$P$9=1,BA101&gt;0),ROUND(MIN(_Engine!$O$9,BA101+W102),2),0)</f>
        <v>0</v>
      </c>
      <c r="AH102" s="28">
        <f>IF(AND(_Engine!$P$10=1,BB101&gt;0),ROUND(MIN(_Engine!$O$10,BB101+X102),2),0)</f>
        <v>0</v>
      </c>
      <c r="AI102" s="28">
        <f>IF(AND(_Engine!$P$11=1,BC101&gt;0),ROUND(MIN(_Engine!$O$11,BC101+Y102),2),0)</f>
        <v>0</v>
      </c>
      <c r="AJ102" s="28">
        <f>IF(AND(_Engine!$P$12=1,BD101&gt;0),ROUND(MIN(_Engine!$O$12,BD101+Z102),2),0)</f>
        <v>0</v>
      </c>
      <c r="AK102" s="28">
        <f>IF(AND(_Engine!$P$3=1,AU101&gt;0),ROUND(MAX(0,MIN(AU101+Q102-AA102,BE102-0)),2),0)</f>
        <v>0</v>
      </c>
      <c r="AL102" s="28">
        <f>IF(AND(_Engine!$P$4=1,AV101&gt;0),ROUND(MAX(0,MIN(AV101+R102-AB102,BE102-SUM(AK102:AK102))),2),0)</f>
        <v>0</v>
      </c>
      <c r="AM102" s="28">
        <f>IF(AND(_Engine!$P$5=1,AW101&gt;0),ROUND(MAX(0,MIN(AW101+S102-AC102,BE102-SUM(AK102:AL102))),2),0)</f>
        <v>0</v>
      </c>
      <c r="AN102" s="28">
        <f>IF(AND(_Engine!$P$6=1,AX101&gt;0),ROUND(MAX(0,MIN(AX101+T102-AD102,BE102-SUM(AK102:AM102))),2),0)</f>
        <v>0</v>
      </c>
      <c r="AO102" s="28">
        <f>IF(AND(_Engine!$P$7=1,AY101&gt;0),ROUND(MAX(0,MIN(AY101+U102-AE102,BE102-SUM(AK102:AN102))),2),0)</f>
        <v>0</v>
      </c>
      <c r="AP102" s="28">
        <f>IF(AND(_Engine!$P$8=1,AZ101&gt;0),ROUND(MAX(0,MIN(AZ101+V102-AF102,BE102-SUM(AK102:AO102))),2),0)</f>
        <v>0</v>
      </c>
      <c r="AQ102" s="28">
        <f>IF(AND(_Engine!$P$9=1,BA101&gt;0),ROUND(MAX(0,MIN(BA101+W102-AG102,BE102-SUM(AK102:AP102))),2),0)</f>
        <v>0</v>
      </c>
      <c r="AR102" s="28">
        <f>IF(AND(_Engine!$P$10=1,BB101&gt;0),ROUND(MAX(0,MIN(BB101+X102-AH102,BE102-SUM(AK102:AQ102))),2),0)</f>
        <v>0</v>
      </c>
      <c r="AS102" s="28">
        <f>IF(AND(_Engine!$P$11=1,BC101&gt;0),ROUND(MAX(0,MIN(BC101+Y102-AI102,BE102-SUM(AK102:AR102))),2),0)</f>
        <v>0</v>
      </c>
      <c r="AT102" s="28">
        <f>IF(AND(_Engine!$P$12=1,BD101&gt;0),ROUND(MAX(0,MIN(BD101+Z102-AJ102,BE102-SUM(AK102:AS102))),2),0)</f>
        <v>0</v>
      </c>
      <c r="AU102" s="28">
        <f>IF(_Engine!$P$3=1,MAX(0,ROUND(AU101+Q102-AA102-AK102,2)),0)</f>
        <v>0</v>
      </c>
      <c r="AV102" s="28">
        <f>IF(_Engine!$P$4=1,MAX(0,ROUND(AV101+R102-AB102-AL102,2)),0)</f>
        <v>0</v>
      </c>
      <c r="AW102" s="28">
        <f>IF(_Engine!$P$5=1,MAX(0,ROUND(AW101+S102-AC102-AM102,2)),0)</f>
        <v>0</v>
      </c>
      <c r="AX102" s="28">
        <f>IF(_Engine!$P$6=1,MAX(0,ROUND(AX101+T102-AD102-AN102,2)),0)</f>
        <v>0</v>
      </c>
      <c r="AY102" s="28">
        <f>IF(_Engine!$P$7=1,MAX(0,ROUND(AY101+U102-AE102-AO102,2)),0)</f>
        <v>0</v>
      </c>
      <c r="AZ102" s="28">
        <f>IF(_Engine!$P$8=1,MAX(0,ROUND(AZ101+V102-AF102-AP102,2)),0)</f>
        <v>0</v>
      </c>
      <c r="BA102" s="28">
        <f>IF(_Engine!$P$9=1,MAX(0,ROUND(BA101+W102-AG102-AQ102,2)),0)</f>
        <v>0</v>
      </c>
      <c r="BB102" s="28">
        <f>IF(_Engine!$P$10=1,MAX(0,ROUND(BB101+X102-AH102-AR102,2)),0)</f>
        <v>0</v>
      </c>
      <c r="BC102" s="28">
        <f>IF(_Engine!$P$11=1,MAX(0,ROUND(BC101+Y102-AI102-AS102,2)),0)</f>
        <v>0</v>
      </c>
      <c r="BD102" s="28">
        <f>IF(_Engine!$P$12=1,MAX(0,ROUND(BD101+Z102-AJ102-AT102,2)),0)</f>
        <v>0</v>
      </c>
      <c r="BE102" s="28">
        <f>ROUND(IFERROR('Debt Planner'!$C$8,0)+IFERROR(C102,0)+MAX(0,_Engine!$E$14-SUM(AA102:AJ102)),2)</f>
        <v>0</v>
      </c>
    </row>
    <row r="103" spans="1:57" x14ac:dyDescent="0.3">
      <c r="A103" s="24">
        <v>95</v>
      </c>
      <c r="B103" s="25">
        <f t="shared" ca="1" si="5"/>
        <v>49055</v>
      </c>
      <c r="C103" s="26">
        <v>0</v>
      </c>
      <c r="D103" s="27">
        <f t="shared" si="3"/>
        <v>0</v>
      </c>
      <c r="E103" s="18" t="str">
        <f>IF(_Engine!$P$3=0,"",IF((AA103+AK103)&gt;0,AA103+AK103,""))</f>
        <v/>
      </c>
      <c r="F103" s="18" t="str">
        <f>IF(_Engine!$P$4=0,"",IF((AB103+AL103)&gt;0,AB103+AL103,""))</f>
        <v/>
      </c>
      <c r="G103" s="18" t="str">
        <f>IF(_Engine!$P$5=0,"",IF((AC103+AM103)&gt;0,AC103+AM103,""))</f>
        <v/>
      </c>
      <c r="H103" s="18" t="str">
        <f>IF(_Engine!$P$6=0,"",IF((AD103+AN103)&gt;0,AD103+AN103,""))</f>
        <v/>
      </c>
      <c r="I103" s="18" t="str">
        <f>IF(_Engine!$P$7=0,"",IF((AE103+AO103)&gt;0,AE103+AO103,""))</f>
        <v/>
      </c>
      <c r="J103" s="18" t="str">
        <f>IF(_Engine!$P$8=0,"",IF((AF103+AP103)&gt;0,AF103+AP103,""))</f>
        <v/>
      </c>
      <c r="K103" s="18" t="str">
        <f>IF(_Engine!$P$9=0,"",IF((AG103+AQ103)&gt;0,AG103+AQ103,""))</f>
        <v/>
      </c>
      <c r="L103" s="18" t="str">
        <f>IF(_Engine!$P$10=0,"",IF((AH103+AR103)&gt;0,AH103+AR103,""))</f>
        <v/>
      </c>
      <c r="M103" s="18" t="str">
        <f>IF(_Engine!$P$11=0,"",IF((AI103+AS103)&gt;0,AI103+AS103,""))</f>
        <v/>
      </c>
      <c r="N103" s="18" t="str">
        <f>IF(_Engine!$P$12=0,"",IF((AJ103+AT103)&gt;0,AJ103+AT103,""))</f>
        <v/>
      </c>
      <c r="O103" s="27">
        <f t="shared" si="4"/>
        <v>0</v>
      </c>
      <c r="Q103" s="28">
        <f>IF(AND(_Engine!$P$3=1,AU102&gt;0),ROUND(AU102*_Engine!$N$3/12,2),0)</f>
        <v>0</v>
      </c>
      <c r="R103" s="28">
        <f>IF(AND(_Engine!$P$4=1,AV102&gt;0),ROUND(AV102*_Engine!$N$4/12,2),0)</f>
        <v>0</v>
      </c>
      <c r="S103" s="28">
        <f>IF(AND(_Engine!$P$5=1,AW102&gt;0),ROUND(AW102*_Engine!$N$5/12,2),0)</f>
        <v>0</v>
      </c>
      <c r="T103" s="28">
        <f>IF(AND(_Engine!$P$6=1,AX102&gt;0),ROUND(AX102*_Engine!$N$6/12,2),0)</f>
        <v>0</v>
      </c>
      <c r="U103" s="28">
        <f>IF(AND(_Engine!$P$7=1,AY102&gt;0),ROUND(AY102*_Engine!$N$7/12,2),0)</f>
        <v>0</v>
      </c>
      <c r="V103" s="28">
        <f>IF(AND(_Engine!$P$8=1,AZ102&gt;0),ROUND(AZ102*_Engine!$N$8/12,2),0)</f>
        <v>0</v>
      </c>
      <c r="W103" s="28">
        <f>IF(AND(_Engine!$P$9=1,BA102&gt;0),ROUND(BA102*_Engine!$N$9/12,2),0)</f>
        <v>0</v>
      </c>
      <c r="X103" s="28">
        <f>IF(AND(_Engine!$P$10=1,BB102&gt;0),ROUND(BB102*_Engine!$N$10/12,2),0)</f>
        <v>0</v>
      </c>
      <c r="Y103" s="28">
        <f>IF(AND(_Engine!$P$11=1,BC102&gt;0),ROUND(BC102*_Engine!$N$11/12,2),0)</f>
        <v>0</v>
      </c>
      <c r="Z103" s="28">
        <f>IF(AND(_Engine!$P$12=1,BD102&gt;0),ROUND(BD102*_Engine!$N$12/12,2),0)</f>
        <v>0</v>
      </c>
      <c r="AA103" s="28">
        <f>IF(AND(_Engine!$P$3=1,AU102&gt;0),ROUND(MIN(_Engine!$O$3,AU102+Q103),2),0)</f>
        <v>0</v>
      </c>
      <c r="AB103" s="28">
        <f>IF(AND(_Engine!$P$4=1,AV102&gt;0),ROUND(MIN(_Engine!$O$4,AV102+R103),2),0)</f>
        <v>0</v>
      </c>
      <c r="AC103" s="28">
        <f>IF(AND(_Engine!$P$5=1,AW102&gt;0),ROUND(MIN(_Engine!$O$5,AW102+S103),2),0)</f>
        <v>0</v>
      </c>
      <c r="AD103" s="28">
        <f>IF(AND(_Engine!$P$6=1,AX102&gt;0),ROUND(MIN(_Engine!$O$6,AX102+T103),2),0)</f>
        <v>0</v>
      </c>
      <c r="AE103" s="28">
        <f>IF(AND(_Engine!$P$7=1,AY102&gt;0),ROUND(MIN(_Engine!$O$7,AY102+U103),2),0)</f>
        <v>0</v>
      </c>
      <c r="AF103" s="28">
        <f>IF(AND(_Engine!$P$8=1,AZ102&gt;0),ROUND(MIN(_Engine!$O$8,AZ102+V103),2),0)</f>
        <v>0</v>
      </c>
      <c r="AG103" s="28">
        <f>IF(AND(_Engine!$P$9=1,BA102&gt;0),ROUND(MIN(_Engine!$O$9,BA102+W103),2),0)</f>
        <v>0</v>
      </c>
      <c r="AH103" s="28">
        <f>IF(AND(_Engine!$P$10=1,BB102&gt;0),ROUND(MIN(_Engine!$O$10,BB102+X103),2),0)</f>
        <v>0</v>
      </c>
      <c r="AI103" s="28">
        <f>IF(AND(_Engine!$P$11=1,BC102&gt;0),ROUND(MIN(_Engine!$O$11,BC102+Y103),2),0)</f>
        <v>0</v>
      </c>
      <c r="AJ103" s="28">
        <f>IF(AND(_Engine!$P$12=1,BD102&gt;0),ROUND(MIN(_Engine!$O$12,BD102+Z103),2),0)</f>
        <v>0</v>
      </c>
      <c r="AK103" s="28">
        <f>IF(AND(_Engine!$P$3=1,AU102&gt;0),ROUND(MAX(0,MIN(AU102+Q103-AA103,BE103-0)),2),0)</f>
        <v>0</v>
      </c>
      <c r="AL103" s="28">
        <f>IF(AND(_Engine!$P$4=1,AV102&gt;0),ROUND(MAX(0,MIN(AV102+R103-AB103,BE103-SUM(AK103:AK103))),2),0)</f>
        <v>0</v>
      </c>
      <c r="AM103" s="28">
        <f>IF(AND(_Engine!$P$5=1,AW102&gt;0),ROUND(MAX(0,MIN(AW102+S103-AC103,BE103-SUM(AK103:AL103))),2),0)</f>
        <v>0</v>
      </c>
      <c r="AN103" s="28">
        <f>IF(AND(_Engine!$P$6=1,AX102&gt;0),ROUND(MAX(0,MIN(AX102+T103-AD103,BE103-SUM(AK103:AM103))),2),0)</f>
        <v>0</v>
      </c>
      <c r="AO103" s="28">
        <f>IF(AND(_Engine!$P$7=1,AY102&gt;0),ROUND(MAX(0,MIN(AY102+U103-AE103,BE103-SUM(AK103:AN103))),2),0)</f>
        <v>0</v>
      </c>
      <c r="AP103" s="28">
        <f>IF(AND(_Engine!$P$8=1,AZ102&gt;0),ROUND(MAX(0,MIN(AZ102+V103-AF103,BE103-SUM(AK103:AO103))),2),0)</f>
        <v>0</v>
      </c>
      <c r="AQ103" s="28">
        <f>IF(AND(_Engine!$P$9=1,BA102&gt;0),ROUND(MAX(0,MIN(BA102+W103-AG103,BE103-SUM(AK103:AP103))),2),0)</f>
        <v>0</v>
      </c>
      <c r="AR103" s="28">
        <f>IF(AND(_Engine!$P$10=1,BB102&gt;0),ROUND(MAX(0,MIN(BB102+X103-AH103,BE103-SUM(AK103:AQ103))),2),0)</f>
        <v>0</v>
      </c>
      <c r="AS103" s="28">
        <f>IF(AND(_Engine!$P$11=1,BC102&gt;0),ROUND(MAX(0,MIN(BC102+Y103-AI103,BE103-SUM(AK103:AR103))),2),0)</f>
        <v>0</v>
      </c>
      <c r="AT103" s="28">
        <f>IF(AND(_Engine!$P$12=1,BD102&gt;0),ROUND(MAX(0,MIN(BD102+Z103-AJ103,BE103-SUM(AK103:AS103))),2),0)</f>
        <v>0</v>
      </c>
      <c r="AU103" s="28">
        <f>IF(_Engine!$P$3=1,MAX(0,ROUND(AU102+Q103-AA103-AK103,2)),0)</f>
        <v>0</v>
      </c>
      <c r="AV103" s="28">
        <f>IF(_Engine!$P$4=1,MAX(0,ROUND(AV102+R103-AB103-AL103,2)),0)</f>
        <v>0</v>
      </c>
      <c r="AW103" s="28">
        <f>IF(_Engine!$P$5=1,MAX(0,ROUND(AW102+S103-AC103-AM103,2)),0)</f>
        <v>0</v>
      </c>
      <c r="AX103" s="28">
        <f>IF(_Engine!$P$6=1,MAX(0,ROUND(AX102+T103-AD103-AN103,2)),0)</f>
        <v>0</v>
      </c>
      <c r="AY103" s="28">
        <f>IF(_Engine!$P$7=1,MAX(0,ROUND(AY102+U103-AE103-AO103,2)),0)</f>
        <v>0</v>
      </c>
      <c r="AZ103" s="28">
        <f>IF(_Engine!$P$8=1,MAX(0,ROUND(AZ102+V103-AF103-AP103,2)),0)</f>
        <v>0</v>
      </c>
      <c r="BA103" s="28">
        <f>IF(_Engine!$P$9=1,MAX(0,ROUND(BA102+W103-AG103-AQ103,2)),0)</f>
        <v>0</v>
      </c>
      <c r="BB103" s="28">
        <f>IF(_Engine!$P$10=1,MAX(0,ROUND(BB102+X103-AH103-AR103,2)),0)</f>
        <v>0</v>
      </c>
      <c r="BC103" s="28">
        <f>IF(_Engine!$P$11=1,MAX(0,ROUND(BC102+Y103-AI103-AS103,2)),0)</f>
        <v>0</v>
      </c>
      <c r="BD103" s="28">
        <f>IF(_Engine!$P$12=1,MAX(0,ROUND(BD102+Z103-AJ103-AT103,2)),0)</f>
        <v>0</v>
      </c>
      <c r="BE103" s="28">
        <f>ROUND(IFERROR('Debt Planner'!$C$8,0)+IFERROR(C103,0)+MAX(0,_Engine!$E$14-SUM(AA103:AJ103)),2)</f>
        <v>0</v>
      </c>
    </row>
    <row r="104" spans="1:57" x14ac:dyDescent="0.3">
      <c r="A104" s="24">
        <v>96</v>
      </c>
      <c r="B104" s="25">
        <f t="shared" ca="1" si="5"/>
        <v>49085</v>
      </c>
      <c r="C104" s="26">
        <v>0</v>
      </c>
      <c r="D104" s="27">
        <f t="shared" si="3"/>
        <v>0</v>
      </c>
      <c r="E104" s="18" t="str">
        <f>IF(_Engine!$P$3=0,"",IF((AA104+AK104)&gt;0,AA104+AK104,""))</f>
        <v/>
      </c>
      <c r="F104" s="18" t="str">
        <f>IF(_Engine!$P$4=0,"",IF((AB104+AL104)&gt;0,AB104+AL104,""))</f>
        <v/>
      </c>
      <c r="G104" s="18" t="str">
        <f>IF(_Engine!$P$5=0,"",IF((AC104+AM104)&gt;0,AC104+AM104,""))</f>
        <v/>
      </c>
      <c r="H104" s="18" t="str">
        <f>IF(_Engine!$P$6=0,"",IF((AD104+AN104)&gt;0,AD104+AN104,""))</f>
        <v/>
      </c>
      <c r="I104" s="18" t="str">
        <f>IF(_Engine!$P$7=0,"",IF((AE104+AO104)&gt;0,AE104+AO104,""))</f>
        <v/>
      </c>
      <c r="J104" s="18" t="str">
        <f>IF(_Engine!$P$8=0,"",IF((AF104+AP104)&gt;0,AF104+AP104,""))</f>
        <v/>
      </c>
      <c r="K104" s="18" t="str">
        <f>IF(_Engine!$P$9=0,"",IF((AG104+AQ104)&gt;0,AG104+AQ104,""))</f>
        <v/>
      </c>
      <c r="L104" s="18" t="str">
        <f>IF(_Engine!$P$10=0,"",IF((AH104+AR104)&gt;0,AH104+AR104,""))</f>
        <v/>
      </c>
      <c r="M104" s="18" t="str">
        <f>IF(_Engine!$P$11=0,"",IF((AI104+AS104)&gt;0,AI104+AS104,""))</f>
        <v/>
      </c>
      <c r="N104" s="18" t="str">
        <f>IF(_Engine!$P$12=0,"",IF((AJ104+AT104)&gt;0,AJ104+AT104,""))</f>
        <v/>
      </c>
      <c r="O104" s="27">
        <f t="shared" si="4"/>
        <v>0</v>
      </c>
      <c r="Q104" s="28">
        <f>IF(AND(_Engine!$P$3=1,AU103&gt;0),ROUND(AU103*_Engine!$N$3/12,2),0)</f>
        <v>0</v>
      </c>
      <c r="R104" s="28">
        <f>IF(AND(_Engine!$P$4=1,AV103&gt;0),ROUND(AV103*_Engine!$N$4/12,2),0)</f>
        <v>0</v>
      </c>
      <c r="S104" s="28">
        <f>IF(AND(_Engine!$P$5=1,AW103&gt;0),ROUND(AW103*_Engine!$N$5/12,2),0)</f>
        <v>0</v>
      </c>
      <c r="T104" s="28">
        <f>IF(AND(_Engine!$P$6=1,AX103&gt;0),ROUND(AX103*_Engine!$N$6/12,2),0)</f>
        <v>0</v>
      </c>
      <c r="U104" s="28">
        <f>IF(AND(_Engine!$P$7=1,AY103&gt;0),ROUND(AY103*_Engine!$N$7/12,2),0)</f>
        <v>0</v>
      </c>
      <c r="V104" s="28">
        <f>IF(AND(_Engine!$P$8=1,AZ103&gt;0),ROUND(AZ103*_Engine!$N$8/12,2),0)</f>
        <v>0</v>
      </c>
      <c r="W104" s="28">
        <f>IF(AND(_Engine!$P$9=1,BA103&gt;0),ROUND(BA103*_Engine!$N$9/12,2),0)</f>
        <v>0</v>
      </c>
      <c r="X104" s="28">
        <f>IF(AND(_Engine!$P$10=1,BB103&gt;0),ROUND(BB103*_Engine!$N$10/12,2),0)</f>
        <v>0</v>
      </c>
      <c r="Y104" s="28">
        <f>IF(AND(_Engine!$P$11=1,BC103&gt;0),ROUND(BC103*_Engine!$N$11/12,2),0)</f>
        <v>0</v>
      </c>
      <c r="Z104" s="28">
        <f>IF(AND(_Engine!$P$12=1,BD103&gt;0),ROUND(BD103*_Engine!$N$12/12,2),0)</f>
        <v>0</v>
      </c>
      <c r="AA104" s="28">
        <f>IF(AND(_Engine!$P$3=1,AU103&gt;0),ROUND(MIN(_Engine!$O$3,AU103+Q104),2),0)</f>
        <v>0</v>
      </c>
      <c r="AB104" s="28">
        <f>IF(AND(_Engine!$P$4=1,AV103&gt;0),ROUND(MIN(_Engine!$O$4,AV103+R104),2),0)</f>
        <v>0</v>
      </c>
      <c r="AC104" s="28">
        <f>IF(AND(_Engine!$P$5=1,AW103&gt;0),ROUND(MIN(_Engine!$O$5,AW103+S104),2),0)</f>
        <v>0</v>
      </c>
      <c r="AD104" s="28">
        <f>IF(AND(_Engine!$P$6=1,AX103&gt;0),ROUND(MIN(_Engine!$O$6,AX103+T104),2),0)</f>
        <v>0</v>
      </c>
      <c r="AE104" s="28">
        <f>IF(AND(_Engine!$P$7=1,AY103&gt;0),ROUND(MIN(_Engine!$O$7,AY103+U104),2),0)</f>
        <v>0</v>
      </c>
      <c r="AF104" s="28">
        <f>IF(AND(_Engine!$P$8=1,AZ103&gt;0),ROUND(MIN(_Engine!$O$8,AZ103+V104),2),0)</f>
        <v>0</v>
      </c>
      <c r="AG104" s="28">
        <f>IF(AND(_Engine!$P$9=1,BA103&gt;0),ROUND(MIN(_Engine!$O$9,BA103+W104),2),0)</f>
        <v>0</v>
      </c>
      <c r="AH104" s="28">
        <f>IF(AND(_Engine!$P$10=1,BB103&gt;0),ROUND(MIN(_Engine!$O$10,BB103+X104),2),0)</f>
        <v>0</v>
      </c>
      <c r="AI104" s="28">
        <f>IF(AND(_Engine!$P$11=1,BC103&gt;0),ROUND(MIN(_Engine!$O$11,BC103+Y104),2),0)</f>
        <v>0</v>
      </c>
      <c r="AJ104" s="28">
        <f>IF(AND(_Engine!$P$12=1,BD103&gt;0),ROUND(MIN(_Engine!$O$12,BD103+Z104),2),0)</f>
        <v>0</v>
      </c>
      <c r="AK104" s="28">
        <f>IF(AND(_Engine!$P$3=1,AU103&gt;0),ROUND(MAX(0,MIN(AU103+Q104-AA104,BE104-0)),2),0)</f>
        <v>0</v>
      </c>
      <c r="AL104" s="28">
        <f>IF(AND(_Engine!$P$4=1,AV103&gt;0),ROUND(MAX(0,MIN(AV103+R104-AB104,BE104-SUM(AK104:AK104))),2),0)</f>
        <v>0</v>
      </c>
      <c r="AM104" s="28">
        <f>IF(AND(_Engine!$P$5=1,AW103&gt;0),ROUND(MAX(0,MIN(AW103+S104-AC104,BE104-SUM(AK104:AL104))),2),0)</f>
        <v>0</v>
      </c>
      <c r="AN104" s="28">
        <f>IF(AND(_Engine!$P$6=1,AX103&gt;0),ROUND(MAX(0,MIN(AX103+T104-AD104,BE104-SUM(AK104:AM104))),2),0)</f>
        <v>0</v>
      </c>
      <c r="AO104" s="28">
        <f>IF(AND(_Engine!$P$7=1,AY103&gt;0),ROUND(MAX(0,MIN(AY103+U104-AE104,BE104-SUM(AK104:AN104))),2),0)</f>
        <v>0</v>
      </c>
      <c r="AP104" s="28">
        <f>IF(AND(_Engine!$P$8=1,AZ103&gt;0),ROUND(MAX(0,MIN(AZ103+V104-AF104,BE104-SUM(AK104:AO104))),2),0)</f>
        <v>0</v>
      </c>
      <c r="AQ104" s="28">
        <f>IF(AND(_Engine!$P$9=1,BA103&gt;0),ROUND(MAX(0,MIN(BA103+W104-AG104,BE104-SUM(AK104:AP104))),2),0)</f>
        <v>0</v>
      </c>
      <c r="AR104" s="28">
        <f>IF(AND(_Engine!$P$10=1,BB103&gt;0),ROUND(MAX(0,MIN(BB103+X104-AH104,BE104-SUM(AK104:AQ104))),2),0)</f>
        <v>0</v>
      </c>
      <c r="AS104" s="28">
        <f>IF(AND(_Engine!$P$11=1,BC103&gt;0),ROUND(MAX(0,MIN(BC103+Y104-AI104,BE104-SUM(AK104:AR104))),2),0)</f>
        <v>0</v>
      </c>
      <c r="AT104" s="28">
        <f>IF(AND(_Engine!$P$12=1,BD103&gt;0),ROUND(MAX(0,MIN(BD103+Z104-AJ104,BE104-SUM(AK104:AS104))),2),0)</f>
        <v>0</v>
      </c>
      <c r="AU104" s="28">
        <f>IF(_Engine!$P$3=1,MAX(0,ROUND(AU103+Q104-AA104-AK104,2)),0)</f>
        <v>0</v>
      </c>
      <c r="AV104" s="28">
        <f>IF(_Engine!$P$4=1,MAX(0,ROUND(AV103+R104-AB104-AL104,2)),0)</f>
        <v>0</v>
      </c>
      <c r="AW104" s="28">
        <f>IF(_Engine!$P$5=1,MAX(0,ROUND(AW103+S104-AC104-AM104,2)),0)</f>
        <v>0</v>
      </c>
      <c r="AX104" s="28">
        <f>IF(_Engine!$P$6=1,MAX(0,ROUND(AX103+T104-AD104-AN104,2)),0)</f>
        <v>0</v>
      </c>
      <c r="AY104" s="28">
        <f>IF(_Engine!$P$7=1,MAX(0,ROUND(AY103+U104-AE104-AO104,2)),0)</f>
        <v>0</v>
      </c>
      <c r="AZ104" s="28">
        <f>IF(_Engine!$P$8=1,MAX(0,ROUND(AZ103+V104-AF104-AP104,2)),0)</f>
        <v>0</v>
      </c>
      <c r="BA104" s="28">
        <f>IF(_Engine!$P$9=1,MAX(0,ROUND(BA103+W104-AG104-AQ104,2)),0)</f>
        <v>0</v>
      </c>
      <c r="BB104" s="28">
        <f>IF(_Engine!$P$10=1,MAX(0,ROUND(BB103+X104-AH104-AR104,2)),0)</f>
        <v>0</v>
      </c>
      <c r="BC104" s="28">
        <f>IF(_Engine!$P$11=1,MAX(0,ROUND(BC103+Y104-AI104-AS104,2)),0)</f>
        <v>0</v>
      </c>
      <c r="BD104" s="28">
        <f>IF(_Engine!$P$12=1,MAX(0,ROUND(BD103+Z104-AJ104-AT104,2)),0)</f>
        <v>0</v>
      </c>
      <c r="BE104" s="28">
        <f>ROUND(IFERROR('Debt Planner'!$C$8,0)+IFERROR(C104,0)+MAX(0,_Engine!$E$14-SUM(AA104:AJ104)),2)</f>
        <v>0</v>
      </c>
    </row>
    <row r="105" spans="1:57" x14ac:dyDescent="0.3">
      <c r="A105" s="24">
        <v>97</v>
      </c>
      <c r="B105" s="25">
        <f t="shared" ca="1" si="5"/>
        <v>49116</v>
      </c>
      <c r="C105" s="26">
        <v>0</v>
      </c>
      <c r="D105" s="27">
        <f t="shared" si="3"/>
        <v>0</v>
      </c>
      <c r="E105" s="18" t="str">
        <f>IF(_Engine!$P$3=0,"",IF((AA105+AK105)&gt;0,AA105+AK105,""))</f>
        <v/>
      </c>
      <c r="F105" s="18" t="str">
        <f>IF(_Engine!$P$4=0,"",IF((AB105+AL105)&gt;0,AB105+AL105,""))</f>
        <v/>
      </c>
      <c r="G105" s="18" t="str">
        <f>IF(_Engine!$P$5=0,"",IF((AC105+AM105)&gt;0,AC105+AM105,""))</f>
        <v/>
      </c>
      <c r="H105" s="18" t="str">
        <f>IF(_Engine!$P$6=0,"",IF((AD105+AN105)&gt;0,AD105+AN105,""))</f>
        <v/>
      </c>
      <c r="I105" s="18" t="str">
        <f>IF(_Engine!$P$7=0,"",IF((AE105+AO105)&gt;0,AE105+AO105,""))</f>
        <v/>
      </c>
      <c r="J105" s="18" t="str">
        <f>IF(_Engine!$P$8=0,"",IF((AF105+AP105)&gt;0,AF105+AP105,""))</f>
        <v/>
      </c>
      <c r="K105" s="18" t="str">
        <f>IF(_Engine!$P$9=0,"",IF((AG105+AQ105)&gt;0,AG105+AQ105,""))</f>
        <v/>
      </c>
      <c r="L105" s="18" t="str">
        <f>IF(_Engine!$P$10=0,"",IF((AH105+AR105)&gt;0,AH105+AR105,""))</f>
        <v/>
      </c>
      <c r="M105" s="18" t="str">
        <f>IF(_Engine!$P$11=0,"",IF((AI105+AS105)&gt;0,AI105+AS105,""))</f>
        <v/>
      </c>
      <c r="N105" s="18" t="str">
        <f>IF(_Engine!$P$12=0,"",IF((AJ105+AT105)&gt;0,AJ105+AT105,""))</f>
        <v/>
      </c>
      <c r="O105" s="27">
        <f t="shared" si="4"/>
        <v>0</v>
      </c>
      <c r="Q105" s="28">
        <f>IF(AND(_Engine!$P$3=1,AU104&gt;0),ROUND(AU104*_Engine!$N$3/12,2),0)</f>
        <v>0</v>
      </c>
      <c r="R105" s="28">
        <f>IF(AND(_Engine!$P$4=1,AV104&gt;0),ROUND(AV104*_Engine!$N$4/12,2),0)</f>
        <v>0</v>
      </c>
      <c r="S105" s="28">
        <f>IF(AND(_Engine!$P$5=1,AW104&gt;0),ROUND(AW104*_Engine!$N$5/12,2),0)</f>
        <v>0</v>
      </c>
      <c r="T105" s="28">
        <f>IF(AND(_Engine!$P$6=1,AX104&gt;0),ROUND(AX104*_Engine!$N$6/12,2),0)</f>
        <v>0</v>
      </c>
      <c r="U105" s="28">
        <f>IF(AND(_Engine!$P$7=1,AY104&gt;0),ROUND(AY104*_Engine!$N$7/12,2),0)</f>
        <v>0</v>
      </c>
      <c r="V105" s="28">
        <f>IF(AND(_Engine!$P$8=1,AZ104&gt;0),ROUND(AZ104*_Engine!$N$8/12,2),0)</f>
        <v>0</v>
      </c>
      <c r="W105" s="28">
        <f>IF(AND(_Engine!$P$9=1,BA104&gt;0),ROUND(BA104*_Engine!$N$9/12,2),0)</f>
        <v>0</v>
      </c>
      <c r="X105" s="28">
        <f>IF(AND(_Engine!$P$10=1,BB104&gt;0),ROUND(BB104*_Engine!$N$10/12,2),0)</f>
        <v>0</v>
      </c>
      <c r="Y105" s="28">
        <f>IF(AND(_Engine!$P$11=1,BC104&gt;0),ROUND(BC104*_Engine!$N$11/12,2),0)</f>
        <v>0</v>
      </c>
      <c r="Z105" s="28">
        <f>IF(AND(_Engine!$P$12=1,BD104&gt;0),ROUND(BD104*_Engine!$N$12/12,2),0)</f>
        <v>0</v>
      </c>
      <c r="AA105" s="28">
        <f>IF(AND(_Engine!$P$3=1,AU104&gt;0),ROUND(MIN(_Engine!$O$3,AU104+Q105),2),0)</f>
        <v>0</v>
      </c>
      <c r="AB105" s="28">
        <f>IF(AND(_Engine!$P$4=1,AV104&gt;0),ROUND(MIN(_Engine!$O$4,AV104+R105),2),0)</f>
        <v>0</v>
      </c>
      <c r="AC105" s="28">
        <f>IF(AND(_Engine!$P$5=1,AW104&gt;0),ROUND(MIN(_Engine!$O$5,AW104+S105),2),0)</f>
        <v>0</v>
      </c>
      <c r="AD105" s="28">
        <f>IF(AND(_Engine!$P$6=1,AX104&gt;0),ROUND(MIN(_Engine!$O$6,AX104+T105),2),0)</f>
        <v>0</v>
      </c>
      <c r="AE105" s="28">
        <f>IF(AND(_Engine!$P$7=1,AY104&gt;0),ROUND(MIN(_Engine!$O$7,AY104+U105),2),0)</f>
        <v>0</v>
      </c>
      <c r="AF105" s="28">
        <f>IF(AND(_Engine!$P$8=1,AZ104&gt;0),ROUND(MIN(_Engine!$O$8,AZ104+V105),2),0)</f>
        <v>0</v>
      </c>
      <c r="AG105" s="28">
        <f>IF(AND(_Engine!$P$9=1,BA104&gt;0),ROUND(MIN(_Engine!$O$9,BA104+W105),2),0)</f>
        <v>0</v>
      </c>
      <c r="AH105" s="28">
        <f>IF(AND(_Engine!$P$10=1,BB104&gt;0),ROUND(MIN(_Engine!$O$10,BB104+X105),2),0)</f>
        <v>0</v>
      </c>
      <c r="AI105" s="28">
        <f>IF(AND(_Engine!$P$11=1,BC104&gt;0),ROUND(MIN(_Engine!$O$11,BC104+Y105),2),0)</f>
        <v>0</v>
      </c>
      <c r="AJ105" s="28">
        <f>IF(AND(_Engine!$P$12=1,BD104&gt;0),ROUND(MIN(_Engine!$O$12,BD104+Z105),2),0)</f>
        <v>0</v>
      </c>
      <c r="AK105" s="28">
        <f>IF(AND(_Engine!$P$3=1,AU104&gt;0),ROUND(MAX(0,MIN(AU104+Q105-AA105,BE105-0)),2),0)</f>
        <v>0</v>
      </c>
      <c r="AL105" s="28">
        <f>IF(AND(_Engine!$P$4=1,AV104&gt;0),ROUND(MAX(0,MIN(AV104+R105-AB105,BE105-SUM(AK105:AK105))),2),0)</f>
        <v>0</v>
      </c>
      <c r="AM105" s="28">
        <f>IF(AND(_Engine!$P$5=1,AW104&gt;0),ROUND(MAX(0,MIN(AW104+S105-AC105,BE105-SUM(AK105:AL105))),2),0)</f>
        <v>0</v>
      </c>
      <c r="AN105" s="28">
        <f>IF(AND(_Engine!$P$6=1,AX104&gt;0),ROUND(MAX(0,MIN(AX104+T105-AD105,BE105-SUM(AK105:AM105))),2),0)</f>
        <v>0</v>
      </c>
      <c r="AO105" s="28">
        <f>IF(AND(_Engine!$P$7=1,AY104&gt;0),ROUND(MAX(0,MIN(AY104+U105-AE105,BE105-SUM(AK105:AN105))),2),0)</f>
        <v>0</v>
      </c>
      <c r="AP105" s="28">
        <f>IF(AND(_Engine!$P$8=1,AZ104&gt;0),ROUND(MAX(0,MIN(AZ104+V105-AF105,BE105-SUM(AK105:AO105))),2),0)</f>
        <v>0</v>
      </c>
      <c r="AQ105" s="28">
        <f>IF(AND(_Engine!$P$9=1,BA104&gt;0),ROUND(MAX(0,MIN(BA104+W105-AG105,BE105-SUM(AK105:AP105))),2),0)</f>
        <v>0</v>
      </c>
      <c r="AR105" s="28">
        <f>IF(AND(_Engine!$P$10=1,BB104&gt;0),ROUND(MAX(0,MIN(BB104+X105-AH105,BE105-SUM(AK105:AQ105))),2),0)</f>
        <v>0</v>
      </c>
      <c r="AS105" s="28">
        <f>IF(AND(_Engine!$P$11=1,BC104&gt;0),ROUND(MAX(0,MIN(BC104+Y105-AI105,BE105-SUM(AK105:AR105))),2),0)</f>
        <v>0</v>
      </c>
      <c r="AT105" s="28">
        <f>IF(AND(_Engine!$P$12=1,BD104&gt;0),ROUND(MAX(0,MIN(BD104+Z105-AJ105,BE105-SUM(AK105:AS105))),2),0)</f>
        <v>0</v>
      </c>
      <c r="AU105" s="28">
        <f>IF(_Engine!$P$3=1,MAX(0,ROUND(AU104+Q105-AA105-AK105,2)),0)</f>
        <v>0</v>
      </c>
      <c r="AV105" s="28">
        <f>IF(_Engine!$P$4=1,MAX(0,ROUND(AV104+R105-AB105-AL105,2)),0)</f>
        <v>0</v>
      </c>
      <c r="AW105" s="28">
        <f>IF(_Engine!$P$5=1,MAX(0,ROUND(AW104+S105-AC105-AM105,2)),0)</f>
        <v>0</v>
      </c>
      <c r="AX105" s="28">
        <f>IF(_Engine!$P$6=1,MAX(0,ROUND(AX104+T105-AD105-AN105,2)),0)</f>
        <v>0</v>
      </c>
      <c r="AY105" s="28">
        <f>IF(_Engine!$P$7=1,MAX(0,ROUND(AY104+U105-AE105-AO105,2)),0)</f>
        <v>0</v>
      </c>
      <c r="AZ105" s="28">
        <f>IF(_Engine!$P$8=1,MAX(0,ROUND(AZ104+V105-AF105-AP105,2)),0)</f>
        <v>0</v>
      </c>
      <c r="BA105" s="28">
        <f>IF(_Engine!$P$9=1,MAX(0,ROUND(BA104+W105-AG105-AQ105,2)),0)</f>
        <v>0</v>
      </c>
      <c r="BB105" s="28">
        <f>IF(_Engine!$P$10=1,MAX(0,ROUND(BB104+X105-AH105-AR105,2)),0)</f>
        <v>0</v>
      </c>
      <c r="BC105" s="28">
        <f>IF(_Engine!$P$11=1,MAX(0,ROUND(BC104+Y105-AI105-AS105,2)),0)</f>
        <v>0</v>
      </c>
      <c r="BD105" s="28">
        <f>IF(_Engine!$P$12=1,MAX(0,ROUND(BD104+Z105-AJ105-AT105,2)),0)</f>
        <v>0</v>
      </c>
      <c r="BE105" s="28">
        <f>ROUND(IFERROR('Debt Planner'!$C$8,0)+IFERROR(C105,0)+MAX(0,_Engine!$E$14-SUM(AA105:AJ105)),2)</f>
        <v>0</v>
      </c>
    </row>
    <row r="106" spans="1:57" x14ac:dyDescent="0.3">
      <c r="A106" s="24">
        <v>98</v>
      </c>
      <c r="B106" s="25">
        <f t="shared" ca="1" si="5"/>
        <v>49146</v>
      </c>
      <c r="C106" s="26">
        <v>0</v>
      </c>
      <c r="D106" s="27">
        <f t="shared" si="3"/>
        <v>0</v>
      </c>
      <c r="E106" s="18" t="str">
        <f>IF(_Engine!$P$3=0,"",IF((AA106+AK106)&gt;0,AA106+AK106,""))</f>
        <v/>
      </c>
      <c r="F106" s="18" t="str">
        <f>IF(_Engine!$P$4=0,"",IF((AB106+AL106)&gt;0,AB106+AL106,""))</f>
        <v/>
      </c>
      <c r="G106" s="18" t="str">
        <f>IF(_Engine!$P$5=0,"",IF((AC106+AM106)&gt;0,AC106+AM106,""))</f>
        <v/>
      </c>
      <c r="H106" s="18" t="str">
        <f>IF(_Engine!$P$6=0,"",IF((AD106+AN106)&gt;0,AD106+AN106,""))</f>
        <v/>
      </c>
      <c r="I106" s="18" t="str">
        <f>IF(_Engine!$P$7=0,"",IF((AE106+AO106)&gt;0,AE106+AO106,""))</f>
        <v/>
      </c>
      <c r="J106" s="18" t="str">
        <f>IF(_Engine!$P$8=0,"",IF((AF106+AP106)&gt;0,AF106+AP106,""))</f>
        <v/>
      </c>
      <c r="K106" s="18" t="str">
        <f>IF(_Engine!$P$9=0,"",IF((AG106+AQ106)&gt;0,AG106+AQ106,""))</f>
        <v/>
      </c>
      <c r="L106" s="18" t="str">
        <f>IF(_Engine!$P$10=0,"",IF((AH106+AR106)&gt;0,AH106+AR106,""))</f>
        <v/>
      </c>
      <c r="M106" s="18" t="str">
        <f>IF(_Engine!$P$11=0,"",IF((AI106+AS106)&gt;0,AI106+AS106,""))</f>
        <v/>
      </c>
      <c r="N106" s="18" t="str">
        <f>IF(_Engine!$P$12=0,"",IF((AJ106+AT106)&gt;0,AJ106+AT106,""))</f>
        <v/>
      </c>
      <c r="O106" s="27">
        <f t="shared" si="4"/>
        <v>0</v>
      </c>
      <c r="Q106" s="28">
        <f>IF(AND(_Engine!$P$3=1,AU105&gt;0),ROUND(AU105*_Engine!$N$3/12,2),0)</f>
        <v>0</v>
      </c>
      <c r="R106" s="28">
        <f>IF(AND(_Engine!$P$4=1,AV105&gt;0),ROUND(AV105*_Engine!$N$4/12,2),0)</f>
        <v>0</v>
      </c>
      <c r="S106" s="28">
        <f>IF(AND(_Engine!$P$5=1,AW105&gt;0),ROUND(AW105*_Engine!$N$5/12,2),0)</f>
        <v>0</v>
      </c>
      <c r="T106" s="28">
        <f>IF(AND(_Engine!$P$6=1,AX105&gt;0),ROUND(AX105*_Engine!$N$6/12,2),0)</f>
        <v>0</v>
      </c>
      <c r="U106" s="28">
        <f>IF(AND(_Engine!$P$7=1,AY105&gt;0),ROUND(AY105*_Engine!$N$7/12,2),0)</f>
        <v>0</v>
      </c>
      <c r="V106" s="28">
        <f>IF(AND(_Engine!$P$8=1,AZ105&gt;0),ROUND(AZ105*_Engine!$N$8/12,2),0)</f>
        <v>0</v>
      </c>
      <c r="W106" s="28">
        <f>IF(AND(_Engine!$P$9=1,BA105&gt;0),ROUND(BA105*_Engine!$N$9/12,2),0)</f>
        <v>0</v>
      </c>
      <c r="X106" s="28">
        <f>IF(AND(_Engine!$P$10=1,BB105&gt;0),ROUND(BB105*_Engine!$N$10/12,2),0)</f>
        <v>0</v>
      </c>
      <c r="Y106" s="28">
        <f>IF(AND(_Engine!$P$11=1,BC105&gt;0),ROUND(BC105*_Engine!$N$11/12,2),0)</f>
        <v>0</v>
      </c>
      <c r="Z106" s="28">
        <f>IF(AND(_Engine!$P$12=1,BD105&gt;0),ROUND(BD105*_Engine!$N$12/12,2),0)</f>
        <v>0</v>
      </c>
      <c r="AA106" s="28">
        <f>IF(AND(_Engine!$P$3=1,AU105&gt;0),ROUND(MIN(_Engine!$O$3,AU105+Q106),2),0)</f>
        <v>0</v>
      </c>
      <c r="AB106" s="28">
        <f>IF(AND(_Engine!$P$4=1,AV105&gt;0),ROUND(MIN(_Engine!$O$4,AV105+R106),2),0)</f>
        <v>0</v>
      </c>
      <c r="AC106" s="28">
        <f>IF(AND(_Engine!$P$5=1,AW105&gt;0),ROUND(MIN(_Engine!$O$5,AW105+S106),2),0)</f>
        <v>0</v>
      </c>
      <c r="AD106" s="28">
        <f>IF(AND(_Engine!$P$6=1,AX105&gt;0),ROUND(MIN(_Engine!$O$6,AX105+T106),2),0)</f>
        <v>0</v>
      </c>
      <c r="AE106" s="28">
        <f>IF(AND(_Engine!$P$7=1,AY105&gt;0),ROUND(MIN(_Engine!$O$7,AY105+U106),2),0)</f>
        <v>0</v>
      </c>
      <c r="AF106" s="28">
        <f>IF(AND(_Engine!$P$8=1,AZ105&gt;0),ROUND(MIN(_Engine!$O$8,AZ105+V106),2),0)</f>
        <v>0</v>
      </c>
      <c r="AG106" s="28">
        <f>IF(AND(_Engine!$P$9=1,BA105&gt;0),ROUND(MIN(_Engine!$O$9,BA105+W106),2),0)</f>
        <v>0</v>
      </c>
      <c r="AH106" s="28">
        <f>IF(AND(_Engine!$P$10=1,BB105&gt;0),ROUND(MIN(_Engine!$O$10,BB105+X106),2),0)</f>
        <v>0</v>
      </c>
      <c r="AI106" s="28">
        <f>IF(AND(_Engine!$P$11=1,BC105&gt;0),ROUND(MIN(_Engine!$O$11,BC105+Y106),2),0)</f>
        <v>0</v>
      </c>
      <c r="AJ106" s="28">
        <f>IF(AND(_Engine!$P$12=1,BD105&gt;0),ROUND(MIN(_Engine!$O$12,BD105+Z106),2),0)</f>
        <v>0</v>
      </c>
      <c r="AK106" s="28">
        <f>IF(AND(_Engine!$P$3=1,AU105&gt;0),ROUND(MAX(0,MIN(AU105+Q106-AA106,BE106-0)),2),0)</f>
        <v>0</v>
      </c>
      <c r="AL106" s="28">
        <f>IF(AND(_Engine!$P$4=1,AV105&gt;0),ROUND(MAX(0,MIN(AV105+R106-AB106,BE106-SUM(AK106:AK106))),2),0)</f>
        <v>0</v>
      </c>
      <c r="AM106" s="28">
        <f>IF(AND(_Engine!$P$5=1,AW105&gt;0),ROUND(MAX(0,MIN(AW105+S106-AC106,BE106-SUM(AK106:AL106))),2),0)</f>
        <v>0</v>
      </c>
      <c r="AN106" s="28">
        <f>IF(AND(_Engine!$P$6=1,AX105&gt;0),ROUND(MAX(0,MIN(AX105+T106-AD106,BE106-SUM(AK106:AM106))),2),0)</f>
        <v>0</v>
      </c>
      <c r="AO106" s="28">
        <f>IF(AND(_Engine!$P$7=1,AY105&gt;0),ROUND(MAX(0,MIN(AY105+U106-AE106,BE106-SUM(AK106:AN106))),2),0)</f>
        <v>0</v>
      </c>
      <c r="AP106" s="28">
        <f>IF(AND(_Engine!$P$8=1,AZ105&gt;0),ROUND(MAX(0,MIN(AZ105+V106-AF106,BE106-SUM(AK106:AO106))),2),0)</f>
        <v>0</v>
      </c>
      <c r="AQ106" s="28">
        <f>IF(AND(_Engine!$P$9=1,BA105&gt;0),ROUND(MAX(0,MIN(BA105+W106-AG106,BE106-SUM(AK106:AP106))),2),0)</f>
        <v>0</v>
      </c>
      <c r="AR106" s="28">
        <f>IF(AND(_Engine!$P$10=1,BB105&gt;0),ROUND(MAX(0,MIN(BB105+X106-AH106,BE106-SUM(AK106:AQ106))),2),0)</f>
        <v>0</v>
      </c>
      <c r="AS106" s="28">
        <f>IF(AND(_Engine!$P$11=1,BC105&gt;0),ROUND(MAX(0,MIN(BC105+Y106-AI106,BE106-SUM(AK106:AR106))),2),0)</f>
        <v>0</v>
      </c>
      <c r="AT106" s="28">
        <f>IF(AND(_Engine!$P$12=1,BD105&gt;0),ROUND(MAX(0,MIN(BD105+Z106-AJ106,BE106-SUM(AK106:AS106))),2),0)</f>
        <v>0</v>
      </c>
      <c r="AU106" s="28">
        <f>IF(_Engine!$P$3=1,MAX(0,ROUND(AU105+Q106-AA106-AK106,2)),0)</f>
        <v>0</v>
      </c>
      <c r="AV106" s="28">
        <f>IF(_Engine!$P$4=1,MAX(0,ROUND(AV105+R106-AB106-AL106,2)),0)</f>
        <v>0</v>
      </c>
      <c r="AW106" s="28">
        <f>IF(_Engine!$P$5=1,MAX(0,ROUND(AW105+S106-AC106-AM106,2)),0)</f>
        <v>0</v>
      </c>
      <c r="AX106" s="28">
        <f>IF(_Engine!$P$6=1,MAX(0,ROUND(AX105+T106-AD106-AN106,2)),0)</f>
        <v>0</v>
      </c>
      <c r="AY106" s="28">
        <f>IF(_Engine!$P$7=1,MAX(0,ROUND(AY105+U106-AE106-AO106,2)),0)</f>
        <v>0</v>
      </c>
      <c r="AZ106" s="28">
        <f>IF(_Engine!$P$8=1,MAX(0,ROUND(AZ105+V106-AF106-AP106,2)),0)</f>
        <v>0</v>
      </c>
      <c r="BA106" s="28">
        <f>IF(_Engine!$P$9=1,MAX(0,ROUND(BA105+W106-AG106-AQ106,2)),0)</f>
        <v>0</v>
      </c>
      <c r="BB106" s="28">
        <f>IF(_Engine!$P$10=1,MAX(0,ROUND(BB105+X106-AH106-AR106,2)),0)</f>
        <v>0</v>
      </c>
      <c r="BC106" s="28">
        <f>IF(_Engine!$P$11=1,MAX(0,ROUND(BC105+Y106-AI106-AS106,2)),0)</f>
        <v>0</v>
      </c>
      <c r="BD106" s="28">
        <f>IF(_Engine!$P$12=1,MAX(0,ROUND(BD105+Z106-AJ106-AT106,2)),0)</f>
        <v>0</v>
      </c>
      <c r="BE106" s="28">
        <f>ROUND(IFERROR('Debt Planner'!$C$8,0)+IFERROR(C106,0)+MAX(0,_Engine!$E$14-SUM(AA106:AJ106)),2)</f>
        <v>0</v>
      </c>
    </row>
    <row r="107" spans="1:57" x14ac:dyDescent="0.3">
      <c r="A107" s="24">
        <v>99</v>
      </c>
      <c r="B107" s="25">
        <f t="shared" ca="1" si="5"/>
        <v>49177</v>
      </c>
      <c r="C107" s="26">
        <v>0</v>
      </c>
      <c r="D107" s="27">
        <f t="shared" si="3"/>
        <v>0</v>
      </c>
      <c r="E107" s="18" t="str">
        <f>IF(_Engine!$P$3=0,"",IF((AA107+AK107)&gt;0,AA107+AK107,""))</f>
        <v/>
      </c>
      <c r="F107" s="18" t="str">
        <f>IF(_Engine!$P$4=0,"",IF((AB107+AL107)&gt;0,AB107+AL107,""))</f>
        <v/>
      </c>
      <c r="G107" s="18" t="str">
        <f>IF(_Engine!$P$5=0,"",IF((AC107+AM107)&gt;0,AC107+AM107,""))</f>
        <v/>
      </c>
      <c r="H107" s="18" t="str">
        <f>IF(_Engine!$P$6=0,"",IF((AD107+AN107)&gt;0,AD107+AN107,""))</f>
        <v/>
      </c>
      <c r="I107" s="18" t="str">
        <f>IF(_Engine!$P$7=0,"",IF((AE107+AO107)&gt;0,AE107+AO107,""))</f>
        <v/>
      </c>
      <c r="J107" s="18" t="str">
        <f>IF(_Engine!$P$8=0,"",IF((AF107+AP107)&gt;0,AF107+AP107,""))</f>
        <v/>
      </c>
      <c r="K107" s="18" t="str">
        <f>IF(_Engine!$P$9=0,"",IF((AG107+AQ107)&gt;0,AG107+AQ107,""))</f>
        <v/>
      </c>
      <c r="L107" s="18" t="str">
        <f>IF(_Engine!$P$10=0,"",IF((AH107+AR107)&gt;0,AH107+AR107,""))</f>
        <v/>
      </c>
      <c r="M107" s="18" t="str">
        <f>IF(_Engine!$P$11=0,"",IF((AI107+AS107)&gt;0,AI107+AS107,""))</f>
        <v/>
      </c>
      <c r="N107" s="18" t="str">
        <f>IF(_Engine!$P$12=0,"",IF((AJ107+AT107)&gt;0,AJ107+AT107,""))</f>
        <v/>
      </c>
      <c r="O107" s="27">
        <f t="shared" si="4"/>
        <v>0</v>
      </c>
      <c r="Q107" s="28">
        <f>IF(AND(_Engine!$P$3=1,AU106&gt;0),ROUND(AU106*_Engine!$N$3/12,2),0)</f>
        <v>0</v>
      </c>
      <c r="R107" s="28">
        <f>IF(AND(_Engine!$P$4=1,AV106&gt;0),ROUND(AV106*_Engine!$N$4/12,2),0)</f>
        <v>0</v>
      </c>
      <c r="S107" s="28">
        <f>IF(AND(_Engine!$P$5=1,AW106&gt;0),ROUND(AW106*_Engine!$N$5/12,2),0)</f>
        <v>0</v>
      </c>
      <c r="T107" s="28">
        <f>IF(AND(_Engine!$P$6=1,AX106&gt;0),ROUND(AX106*_Engine!$N$6/12,2),0)</f>
        <v>0</v>
      </c>
      <c r="U107" s="28">
        <f>IF(AND(_Engine!$P$7=1,AY106&gt;0),ROUND(AY106*_Engine!$N$7/12,2),0)</f>
        <v>0</v>
      </c>
      <c r="V107" s="28">
        <f>IF(AND(_Engine!$P$8=1,AZ106&gt;0),ROUND(AZ106*_Engine!$N$8/12,2),0)</f>
        <v>0</v>
      </c>
      <c r="W107" s="28">
        <f>IF(AND(_Engine!$P$9=1,BA106&gt;0),ROUND(BA106*_Engine!$N$9/12,2),0)</f>
        <v>0</v>
      </c>
      <c r="X107" s="28">
        <f>IF(AND(_Engine!$P$10=1,BB106&gt;0),ROUND(BB106*_Engine!$N$10/12,2),0)</f>
        <v>0</v>
      </c>
      <c r="Y107" s="28">
        <f>IF(AND(_Engine!$P$11=1,BC106&gt;0),ROUND(BC106*_Engine!$N$11/12,2),0)</f>
        <v>0</v>
      </c>
      <c r="Z107" s="28">
        <f>IF(AND(_Engine!$P$12=1,BD106&gt;0),ROUND(BD106*_Engine!$N$12/12,2),0)</f>
        <v>0</v>
      </c>
      <c r="AA107" s="28">
        <f>IF(AND(_Engine!$P$3=1,AU106&gt;0),ROUND(MIN(_Engine!$O$3,AU106+Q107),2),0)</f>
        <v>0</v>
      </c>
      <c r="AB107" s="28">
        <f>IF(AND(_Engine!$P$4=1,AV106&gt;0),ROUND(MIN(_Engine!$O$4,AV106+R107),2),0)</f>
        <v>0</v>
      </c>
      <c r="AC107" s="28">
        <f>IF(AND(_Engine!$P$5=1,AW106&gt;0),ROUND(MIN(_Engine!$O$5,AW106+S107),2),0)</f>
        <v>0</v>
      </c>
      <c r="AD107" s="28">
        <f>IF(AND(_Engine!$P$6=1,AX106&gt;0),ROUND(MIN(_Engine!$O$6,AX106+T107),2),0)</f>
        <v>0</v>
      </c>
      <c r="AE107" s="28">
        <f>IF(AND(_Engine!$P$7=1,AY106&gt;0),ROUND(MIN(_Engine!$O$7,AY106+U107),2),0)</f>
        <v>0</v>
      </c>
      <c r="AF107" s="28">
        <f>IF(AND(_Engine!$P$8=1,AZ106&gt;0),ROUND(MIN(_Engine!$O$8,AZ106+V107),2),0)</f>
        <v>0</v>
      </c>
      <c r="AG107" s="28">
        <f>IF(AND(_Engine!$P$9=1,BA106&gt;0),ROUND(MIN(_Engine!$O$9,BA106+W107),2),0)</f>
        <v>0</v>
      </c>
      <c r="AH107" s="28">
        <f>IF(AND(_Engine!$P$10=1,BB106&gt;0),ROUND(MIN(_Engine!$O$10,BB106+X107),2),0)</f>
        <v>0</v>
      </c>
      <c r="AI107" s="28">
        <f>IF(AND(_Engine!$P$11=1,BC106&gt;0),ROUND(MIN(_Engine!$O$11,BC106+Y107),2),0)</f>
        <v>0</v>
      </c>
      <c r="AJ107" s="28">
        <f>IF(AND(_Engine!$P$12=1,BD106&gt;0),ROUND(MIN(_Engine!$O$12,BD106+Z107),2),0)</f>
        <v>0</v>
      </c>
      <c r="AK107" s="28">
        <f>IF(AND(_Engine!$P$3=1,AU106&gt;0),ROUND(MAX(0,MIN(AU106+Q107-AA107,BE107-0)),2),0)</f>
        <v>0</v>
      </c>
      <c r="AL107" s="28">
        <f>IF(AND(_Engine!$P$4=1,AV106&gt;0),ROUND(MAX(0,MIN(AV106+R107-AB107,BE107-SUM(AK107:AK107))),2),0)</f>
        <v>0</v>
      </c>
      <c r="AM107" s="28">
        <f>IF(AND(_Engine!$P$5=1,AW106&gt;0),ROUND(MAX(0,MIN(AW106+S107-AC107,BE107-SUM(AK107:AL107))),2),0)</f>
        <v>0</v>
      </c>
      <c r="AN107" s="28">
        <f>IF(AND(_Engine!$P$6=1,AX106&gt;0),ROUND(MAX(0,MIN(AX106+T107-AD107,BE107-SUM(AK107:AM107))),2),0)</f>
        <v>0</v>
      </c>
      <c r="AO107" s="28">
        <f>IF(AND(_Engine!$P$7=1,AY106&gt;0),ROUND(MAX(0,MIN(AY106+U107-AE107,BE107-SUM(AK107:AN107))),2),0)</f>
        <v>0</v>
      </c>
      <c r="AP107" s="28">
        <f>IF(AND(_Engine!$P$8=1,AZ106&gt;0),ROUND(MAX(0,MIN(AZ106+V107-AF107,BE107-SUM(AK107:AO107))),2),0)</f>
        <v>0</v>
      </c>
      <c r="AQ107" s="28">
        <f>IF(AND(_Engine!$P$9=1,BA106&gt;0),ROUND(MAX(0,MIN(BA106+W107-AG107,BE107-SUM(AK107:AP107))),2),0)</f>
        <v>0</v>
      </c>
      <c r="AR107" s="28">
        <f>IF(AND(_Engine!$P$10=1,BB106&gt;0),ROUND(MAX(0,MIN(BB106+X107-AH107,BE107-SUM(AK107:AQ107))),2),0)</f>
        <v>0</v>
      </c>
      <c r="AS107" s="28">
        <f>IF(AND(_Engine!$P$11=1,BC106&gt;0),ROUND(MAX(0,MIN(BC106+Y107-AI107,BE107-SUM(AK107:AR107))),2),0)</f>
        <v>0</v>
      </c>
      <c r="AT107" s="28">
        <f>IF(AND(_Engine!$P$12=1,BD106&gt;0),ROUND(MAX(0,MIN(BD106+Z107-AJ107,BE107-SUM(AK107:AS107))),2),0)</f>
        <v>0</v>
      </c>
      <c r="AU107" s="28">
        <f>IF(_Engine!$P$3=1,MAX(0,ROUND(AU106+Q107-AA107-AK107,2)),0)</f>
        <v>0</v>
      </c>
      <c r="AV107" s="28">
        <f>IF(_Engine!$P$4=1,MAX(0,ROUND(AV106+R107-AB107-AL107,2)),0)</f>
        <v>0</v>
      </c>
      <c r="AW107" s="28">
        <f>IF(_Engine!$P$5=1,MAX(0,ROUND(AW106+S107-AC107-AM107,2)),0)</f>
        <v>0</v>
      </c>
      <c r="AX107" s="28">
        <f>IF(_Engine!$P$6=1,MAX(0,ROUND(AX106+T107-AD107-AN107,2)),0)</f>
        <v>0</v>
      </c>
      <c r="AY107" s="28">
        <f>IF(_Engine!$P$7=1,MAX(0,ROUND(AY106+U107-AE107-AO107,2)),0)</f>
        <v>0</v>
      </c>
      <c r="AZ107" s="28">
        <f>IF(_Engine!$P$8=1,MAX(0,ROUND(AZ106+V107-AF107-AP107,2)),0)</f>
        <v>0</v>
      </c>
      <c r="BA107" s="28">
        <f>IF(_Engine!$P$9=1,MAX(0,ROUND(BA106+W107-AG107-AQ107,2)),0)</f>
        <v>0</v>
      </c>
      <c r="BB107" s="28">
        <f>IF(_Engine!$P$10=1,MAX(0,ROUND(BB106+X107-AH107-AR107,2)),0)</f>
        <v>0</v>
      </c>
      <c r="BC107" s="28">
        <f>IF(_Engine!$P$11=1,MAX(0,ROUND(BC106+Y107-AI107-AS107,2)),0)</f>
        <v>0</v>
      </c>
      <c r="BD107" s="28">
        <f>IF(_Engine!$P$12=1,MAX(0,ROUND(BD106+Z107-AJ107-AT107,2)),0)</f>
        <v>0</v>
      </c>
      <c r="BE107" s="28">
        <f>ROUND(IFERROR('Debt Planner'!$C$8,0)+IFERROR(C107,0)+MAX(0,_Engine!$E$14-SUM(AA107:AJ107)),2)</f>
        <v>0</v>
      </c>
    </row>
    <row r="108" spans="1:57" x14ac:dyDescent="0.3">
      <c r="A108" s="24">
        <v>100</v>
      </c>
      <c r="B108" s="25">
        <f t="shared" ca="1" si="5"/>
        <v>49208</v>
      </c>
      <c r="C108" s="26">
        <v>0</v>
      </c>
      <c r="D108" s="27">
        <f t="shared" si="3"/>
        <v>0</v>
      </c>
      <c r="E108" s="18" t="str">
        <f>IF(_Engine!$P$3=0,"",IF((AA108+AK108)&gt;0,AA108+AK108,""))</f>
        <v/>
      </c>
      <c r="F108" s="18" t="str">
        <f>IF(_Engine!$P$4=0,"",IF((AB108+AL108)&gt;0,AB108+AL108,""))</f>
        <v/>
      </c>
      <c r="G108" s="18" t="str">
        <f>IF(_Engine!$P$5=0,"",IF((AC108+AM108)&gt;0,AC108+AM108,""))</f>
        <v/>
      </c>
      <c r="H108" s="18" t="str">
        <f>IF(_Engine!$P$6=0,"",IF((AD108+AN108)&gt;0,AD108+AN108,""))</f>
        <v/>
      </c>
      <c r="I108" s="18" t="str">
        <f>IF(_Engine!$P$7=0,"",IF((AE108+AO108)&gt;0,AE108+AO108,""))</f>
        <v/>
      </c>
      <c r="J108" s="18" t="str">
        <f>IF(_Engine!$P$8=0,"",IF((AF108+AP108)&gt;0,AF108+AP108,""))</f>
        <v/>
      </c>
      <c r="K108" s="18" t="str">
        <f>IF(_Engine!$P$9=0,"",IF((AG108+AQ108)&gt;0,AG108+AQ108,""))</f>
        <v/>
      </c>
      <c r="L108" s="18" t="str">
        <f>IF(_Engine!$P$10=0,"",IF((AH108+AR108)&gt;0,AH108+AR108,""))</f>
        <v/>
      </c>
      <c r="M108" s="18" t="str">
        <f>IF(_Engine!$P$11=0,"",IF((AI108+AS108)&gt;0,AI108+AS108,""))</f>
        <v/>
      </c>
      <c r="N108" s="18" t="str">
        <f>IF(_Engine!$P$12=0,"",IF((AJ108+AT108)&gt;0,AJ108+AT108,""))</f>
        <v/>
      </c>
      <c r="O108" s="27">
        <f t="shared" si="4"/>
        <v>0</v>
      </c>
      <c r="Q108" s="28">
        <f>IF(AND(_Engine!$P$3=1,AU107&gt;0),ROUND(AU107*_Engine!$N$3/12,2),0)</f>
        <v>0</v>
      </c>
      <c r="R108" s="28">
        <f>IF(AND(_Engine!$P$4=1,AV107&gt;0),ROUND(AV107*_Engine!$N$4/12,2),0)</f>
        <v>0</v>
      </c>
      <c r="S108" s="28">
        <f>IF(AND(_Engine!$P$5=1,AW107&gt;0),ROUND(AW107*_Engine!$N$5/12,2),0)</f>
        <v>0</v>
      </c>
      <c r="T108" s="28">
        <f>IF(AND(_Engine!$P$6=1,AX107&gt;0),ROUND(AX107*_Engine!$N$6/12,2),0)</f>
        <v>0</v>
      </c>
      <c r="U108" s="28">
        <f>IF(AND(_Engine!$P$7=1,AY107&gt;0),ROUND(AY107*_Engine!$N$7/12,2),0)</f>
        <v>0</v>
      </c>
      <c r="V108" s="28">
        <f>IF(AND(_Engine!$P$8=1,AZ107&gt;0),ROUND(AZ107*_Engine!$N$8/12,2),0)</f>
        <v>0</v>
      </c>
      <c r="W108" s="28">
        <f>IF(AND(_Engine!$P$9=1,BA107&gt;0),ROUND(BA107*_Engine!$N$9/12,2),0)</f>
        <v>0</v>
      </c>
      <c r="X108" s="28">
        <f>IF(AND(_Engine!$P$10=1,BB107&gt;0),ROUND(BB107*_Engine!$N$10/12,2),0)</f>
        <v>0</v>
      </c>
      <c r="Y108" s="28">
        <f>IF(AND(_Engine!$P$11=1,BC107&gt;0),ROUND(BC107*_Engine!$N$11/12,2),0)</f>
        <v>0</v>
      </c>
      <c r="Z108" s="28">
        <f>IF(AND(_Engine!$P$12=1,BD107&gt;0),ROUND(BD107*_Engine!$N$12/12,2),0)</f>
        <v>0</v>
      </c>
      <c r="AA108" s="28">
        <f>IF(AND(_Engine!$P$3=1,AU107&gt;0),ROUND(MIN(_Engine!$O$3,AU107+Q108),2),0)</f>
        <v>0</v>
      </c>
      <c r="AB108" s="28">
        <f>IF(AND(_Engine!$P$4=1,AV107&gt;0),ROUND(MIN(_Engine!$O$4,AV107+R108),2),0)</f>
        <v>0</v>
      </c>
      <c r="AC108" s="28">
        <f>IF(AND(_Engine!$P$5=1,AW107&gt;0),ROUND(MIN(_Engine!$O$5,AW107+S108),2),0)</f>
        <v>0</v>
      </c>
      <c r="AD108" s="28">
        <f>IF(AND(_Engine!$P$6=1,AX107&gt;0),ROUND(MIN(_Engine!$O$6,AX107+T108),2),0)</f>
        <v>0</v>
      </c>
      <c r="AE108" s="28">
        <f>IF(AND(_Engine!$P$7=1,AY107&gt;0),ROUND(MIN(_Engine!$O$7,AY107+U108),2),0)</f>
        <v>0</v>
      </c>
      <c r="AF108" s="28">
        <f>IF(AND(_Engine!$P$8=1,AZ107&gt;0),ROUND(MIN(_Engine!$O$8,AZ107+V108),2),0)</f>
        <v>0</v>
      </c>
      <c r="AG108" s="28">
        <f>IF(AND(_Engine!$P$9=1,BA107&gt;0),ROUND(MIN(_Engine!$O$9,BA107+W108),2),0)</f>
        <v>0</v>
      </c>
      <c r="AH108" s="28">
        <f>IF(AND(_Engine!$P$10=1,BB107&gt;0),ROUND(MIN(_Engine!$O$10,BB107+X108),2),0)</f>
        <v>0</v>
      </c>
      <c r="AI108" s="28">
        <f>IF(AND(_Engine!$P$11=1,BC107&gt;0),ROUND(MIN(_Engine!$O$11,BC107+Y108),2),0)</f>
        <v>0</v>
      </c>
      <c r="AJ108" s="28">
        <f>IF(AND(_Engine!$P$12=1,BD107&gt;0),ROUND(MIN(_Engine!$O$12,BD107+Z108),2),0)</f>
        <v>0</v>
      </c>
      <c r="AK108" s="28">
        <f>IF(AND(_Engine!$P$3=1,AU107&gt;0),ROUND(MAX(0,MIN(AU107+Q108-AA108,BE108-0)),2),0)</f>
        <v>0</v>
      </c>
      <c r="AL108" s="28">
        <f>IF(AND(_Engine!$P$4=1,AV107&gt;0),ROUND(MAX(0,MIN(AV107+R108-AB108,BE108-SUM(AK108:AK108))),2),0)</f>
        <v>0</v>
      </c>
      <c r="AM108" s="28">
        <f>IF(AND(_Engine!$P$5=1,AW107&gt;0),ROUND(MAX(0,MIN(AW107+S108-AC108,BE108-SUM(AK108:AL108))),2),0)</f>
        <v>0</v>
      </c>
      <c r="AN108" s="28">
        <f>IF(AND(_Engine!$P$6=1,AX107&gt;0),ROUND(MAX(0,MIN(AX107+T108-AD108,BE108-SUM(AK108:AM108))),2),0)</f>
        <v>0</v>
      </c>
      <c r="AO108" s="28">
        <f>IF(AND(_Engine!$P$7=1,AY107&gt;0),ROUND(MAX(0,MIN(AY107+U108-AE108,BE108-SUM(AK108:AN108))),2),0)</f>
        <v>0</v>
      </c>
      <c r="AP108" s="28">
        <f>IF(AND(_Engine!$P$8=1,AZ107&gt;0),ROUND(MAX(0,MIN(AZ107+V108-AF108,BE108-SUM(AK108:AO108))),2),0)</f>
        <v>0</v>
      </c>
      <c r="AQ108" s="28">
        <f>IF(AND(_Engine!$P$9=1,BA107&gt;0),ROUND(MAX(0,MIN(BA107+W108-AG108,BE108-SUM(AK108:AP108))),2),0)</f>
        <v>0</v>
      </c>
      <c r="AR108" s="28">
        <f>IF(AND(_Engine!$P$10=1,BB107&gt;0),ROUND(MAX(0,MIN(BB107+X108-AH108,BE108-SUM(AK108:AQ108))),2),0)</f>
        <v>0</v>
      </c>
      <c r="AS108" s="28">
        <f>IF(AND(_Engine!$P$11=1,BC107&gt;0),ROUND(MAX(0,MIN(BC107+Y108-AI108,BE108-SUM(AK108:AR108))),2),0)</f>
        <v>0</v>
      </c>
      <c r="AT108" s="28">
        <f>IF(AND(_Engine!$P$12=1,BD107&gt;0),ROUND(MAX(0,MIN(BD107+Z108-AJ108,BE108-SUM(AK108:AS108))),2),0)</f>
        <v>0</v>
      </c>
      <c r="AU108" s="28">
        <f>IF(_Engine!$P$3=1,MAX(0,ROUND(AU107+Q108-AA108-AK108,2)),0)</f>
        <v>0</v>
      </c>
      <c r="AV108" s="28">
        <f>IF(_Engine!$P$4=1,MAX(0,ROUND(AV107+R108-AB108-AL108,2)),0)</f>
        <v>0</v>
      </c>
      <c r="AW108" s="28">
        <f>IF(_Engine!$P$5=1,MAX(0,ROUND(AW107+S108-AC108-AM108,2)),0)</f>
        <v>0</v>
      </c>
      <c r="AX108" s="28">
        <f>IF(_Engine!$P$6=1,MAX(0,ROUND(AX107+T108-AD108-AN108,2)),0)</f>
        <v>0</v>
      </c>
      <c r="AY108" s="28">
        <f>IF(_Engine!$P$7=1,MAX(0,ROUND(AY107+U108-AE108-AO108,2)),0)</f>
        <v>0</v>
      </c>
      <c r="AZ108" s="28">
        <f>IF(_Engine!$P$8=1,MAX(0,ROUND(AZ107+V108-AF108-AP108,2)),0)</f>
        <v>0</v>
      </c>
      <c r="BA108" s="28">
        <f>IF(_Engine!$P$9=1,MAX(0,ROUND(BA107+W108-AG108-AQ108,2)),0)</f>
        <v>0</v>
      </c>
      <c r="BB108" s="28">
        <f>IF(_Engine!$P$10=1,MAX(0,ROUND(BB107+X108-AH108-AR108,2)),0)</f>
        <v>0</v>
      </c>
      <c r="BC108" s="28">
        <f>IF(_Engine!$P$11=1,MAX(0,ROUND(BC107+Y108-AI108-AS108,2)),0)</f>
        <v>0</v>
      </c>
      <c r="BD108" s="28">
        <f>IF(_Engine!$P$12=1,MAX(0,ROUND(BD107+Z108-AJ108-AT108,2)),0)</f>
        <v>0</v>
      </c>
      <c r="BE108" s="28">
        <f>ROUND(IFERROR('Debt Planner'!$C$8,0)+IFERROR(C108,0)+MAX(0,_Engine!$E$14-SUM(AA108:AJ108)),2)</f>
        <v>0</v>
      </c>
    </row>
    <row r="109" spans="1:57" x14ac:dyDescent="0.3">
      <c r="A109" s="24">
        <v>101</v>
      </c>
      <c r="B109" s="25">
        <f t="shared" ca="1" si="5"/>
        <v>49238</v>
      </c>
      <c r="C109" s="26">
        <v>0</v>
      </c>
      <c r="D109" s="27">
        <f t="shared" si="3"/>
        <v>0</v>
      </c>
      <c r="E109" s="18" t="str">
        <f>IF(_Engine!$P$3=0,"",IF((AA109+AK109)&gt;0,AA109+AK109,""))</f>
        <v/>
      </c>
      <c r="F109" s="18" t="str">
        <f>IF(_Engine!$P$4=0,"",IF((AB109+AL109)&gt;0,AB109+AL109,""))</f>
        <v/>
      </c>
      <c r="G109" s="18" t="str">
        <f>IF(_Engine!$P$5=0,"",IF((AC109+AM109)&gt;0,AC109+AM109,""))</f>
        <v/>
      </c>
      <c r="H109" s="18" t="str">
        <f>IF(_Engine!$P$6=0,"",IF((AD109+AN109)&gt;0,AD109+AN109,""))</f>
        <v/>
      </c>
      <c r="I109" s="18" t="str">
        <f>IF(_Engine!$P$7=0,"",IF((AE109+AO109)&gt;0,AE109+AO109,""))</f>
        <v/>
      </c>
      <c r="J109" s="18" t="str">
        <f>IF(_Engine!$P$8=0,"",IF((AF109+AP109)&gt;0,AF109+AP109,""))</f>
        <v/>
      </c>
      <c r="K109" s="18" t="str">
        <f>IF(_Engine!$P$9=0,"",IF((AG109+AQ109)&gt;0,AG109+AQ109,""))</f>
        <v/>
      </c>
      <c r="L109" s="18" t="str">
        <f>IF(_Engine!$P$10=0,"",IF((AH109+AR109)&gt;0,AH109+AR109,""))</f>
        <v/>
      </c>
      <c r="M109" s="18" t="str">
        <f>IF(_Engine!$P$11=0,"",IF((AI109+AS109)&gt;0,AI109+AS109,""))</f>
        <v/>
      </c>
      <c r="N109" s="18" t="str">
        <f>IF(_Engine!$P$12=0,"",IF((AJ109+AT109)&gt;0,AJ109+AT109,""))</f>
        <v/>
      </c>
      <c r="O109" s="27">
        <f t="shared" si="4"/>
        <v>0</v>
      </c>
      <c r="Q109" s="28">
        <f>IF(AND(_Engine!$P$3=1,AU108&gt;0),ROUND(AU108*_Engine!$N$3/12,2),0)</f>
        <v>0</v>
      </c>
      <c r="R109" s="28">
        <f>IF(AND(_Engine!$P$4=1,AV108&gt;0),ROUND(AV108*_Engine!$N$4/12,2),0)</f>
        <v>0</v>
      </c>
      <c r="S109" s="28">
        <f>IF(AND(_Engine!$P$5=1,AW108&gt;0),ROUND(AW108*_Engine!$N$5/12,2),0)</f>
        <v>0</v>
      </c>
      <c r="T109" s="28">
        <f>IF(AND(_Engine!$P$6=1,AX108&gt;0),ROUND(AX108*_Engine!$N$6/12,2),0)</f>
        <v>0</v>
      </c>
      <c r="U109" s="28">
        <f>IF(AND(_Engine!$P$7=1,AY108&gt;0),ROUND(AY108*_Engine!$N$7/12,2),0)</f>
        <v>0</v>
      </c>
      <c r="V109" s="28">
        <f>IF(AND(_Engine!$P$8=1,AZ108&gt;0),ROUND(AZ108*_Engine!$N$8/12,2),0)</f>
        <v>0</v>
      </c>
      <c r="W109" s="28">
        <f>IF(AND(_Engine!$P$9=1,BA108&gt;0),ROUND(BA108*_Engine!$N$9/12,2),0)</f>
        <v>0</v>
      </c>
      <c r="X109" s="28">
        <f>IF(AND(_Engine!$P$10=1,BB108&gt;0),ROUND(BB108*_Engine!$N$10/12,2),0)</f>
        <v>0</v>
      </c>
      <c r="Y109" s="28">
        <f>IF(AND(_Engine!$P$11=1,BC108&gt;0),ROUND(BC108*_Engine!$N$11/12,2),0)</f>
        <v>0</v>
      </c>
      <c r="Z109" s="28">
        <f>IF(AND(_Engine!$P$12=1,BD108&gt;0),ROUND(BD108*_Engine!$N$12/12,2),0)</f>
        <v>0</v>
      </c>
      <c r="AA109" s="28">
        <f>IF(AND(_Engine!$P$3=1,AU108&gt;0),ROUND(MIN(_Engine!$O$3,AU108+Q109),2),0)</f>
        <v>0</v>
      </c>
      <c r="AB109" s="28">
        <f>IF(AND(_Engine!$P$4=1,AV108&gt;0),ROUND(MIN(_Engine!$O$4,AV108+R109),2),0)</f>
        <v>0</v>
      </c>
      <c r="AC109" s="28">
        <f>IF(AND(_Engine!$P$5=1,AW108&gt;0),ROUND(MIN(_Engine!$O$5,AW108+S109),2),0)</f>
        <v>0</v>
      </c>
      <c r="AD109" s="28">
        <f>IF(AND(_Engine!$P$6=1,AX108&gt;0),ROUND(MIN(_Engine!$O$6,AX108+T109),2),0)</f>
        <v>0</v>
      </c>
      <c r="AE109" s="28">
        <f>IF(AND(_Engine!$P$7=1,AY108&gt;0),ROUND(MIN(_Engine!$O$7,AY108+U109),2),0)</f>
        <v>0</v>
      </c>
      <c r="AF109" s="28">
        <f>IF(AND(_Engine!$P$8=1,AZ108&gt;0),ROUND(MIN(_Engine!$O$8,AZ108+V109),2),0)</f>
        <v>0</v>
      </c>
      <c r="AG109" s="28">
        <f>IF(AND(_Engine!$P$9=1,BA108&gt;0),ROUND(MIN(_Engine!$O$9,BA108+W109),2),0)</f>
        <v>0</v>
      </c>
      <c r="AH109" s="28">
        <f>IF(AND(_Engine!$P$10=1,BB108&gt;0),ROUND(MIN(_Engine!$O$10,BB108+X109),2),0)</f>
        <v>0</v>
      </c>
      <c r="AI109" s="28">
        <f>IF(AND(_Engine!$P$11=1,BC108&gt;0),ROUND(MIN(_Engine!$O$11,BC108+Y109),2),0)</f>
        <v>0</v>
      </c>
      <c r="AJ109" s="28">
        <f>IF(AND(_Engine!$P$12=1,BD108&gt;0),ROUND(MIN(_Engine!$O$12,BD108+Z109),2),0)</f>
        <v>0</v>
      </c>
      <c r="AK109" s="28">
        <f>IF(AND(_Engine!$P$3=1,AU108&gt;0),ROUND(MAX(0,MIN(AU108+Q109-AA109,BE109-0)),2),0)</f>
        <v>0</v>
      </c>
      <c r="AL109" s="28">
        <f>IF(AND(_Engine!$P$4=1,AV108&gt;0),ROUND(MAX(0,MIN(AV108+R109-AB109,BE109-SUM(AK109:AK109))),2),0)</f>
        <v>0</v>
      </c>
      <c r="AM109" s="28">
        <f>IF(AND(_Engine!$P$5=1,AW108&gt;0),ROUND(MAX(0,MIN(AW108+S109-AC109,BE109-SUM(AK109:AL109))),2),0)</f>
        <v>0</v>
      </c>
      <c r="AN109" s="28">
        <f>IF(AND(_Engine!$P$6=1,AX108&gt;0),ROUND(MAX(0,MIN(AX108+T109-AD109,BE109-SUM(AK109:AM109))),2),0)</f>
        <v>0</v>
      </c>
      <c r="AO109" s="28">
        <f>IF(AND(_Engine!$P$7=1,AY108&gt;0),ROUND(MAX(0,MIN(AY108+U109-AE109,BE109-SUM(AK109:AN109))),2),0)</f>
        <v>0</v>
      </c>
      <c r="AP109" s="28">
        <f>IF(AND(_Engine!$P$8=1,AZ108&gt;0),ROUND(MAX(0,MIN(AZ108+V109-AF109,BE109-SUM(AK109:AO109))),2),0)</f>
        <v>0</v>
      </c>
      <c r="AQ109" s="28">
        <f>IF(AND(_Engine!$P$9=1,BA108&gt;0),ROUND(MAX(0,MIN(BA108+W109-AG109,BE109-SUM(AK109:AP109))),2),0)</f>
        <v>0</v>
      </c>
      <c r="AR109" s="28">
        <f>IF(AND(_Engine!$P$10=1,BB108&gt;0),ROUND(MAX(0,MIN(BB108+X109-AH109,BE109-SUM(AK109:AQ109))),2),0)</f>
        <v>0</v>
      </c>
      <c r="AS109" s="28">
        <f>IF(AND(_Engine!$P$11=1,BC108&gt;0),ROUND(MAX(0,MIN(BC108+Y109-AI109,BE109-SUM(AK109:AR109))),2),0)</f>
        <v>0</v>
      </c>
      <c r="AT109" s="28">
        <f>IF(AND(_Engine!$P$12=1,BD108&gt;0),ROUND(MAX(0,MIN(BD108+Z109-AJ109,BE109-SUM(AK109:AS109))),2),0)</f>
        <v>0</v>
      </c>
      <c r="AU109" s="28">
        <f>IF(_Engine!$P$3=1,MAX(0,ROUND(AU108+Q109-AA109-AK109,2)),0)</f>
        <v>0</v>
      </c>
      <c r="AV109" s="28">
        <f>IF(_Engine!$P$4=1,MAX(0,ROUND(AV108+R109-AB109-AL109,2)),0)</f>
        <v>0</v>
      </c>
      <c r="AW109" s="28">
        <f>IF(_Engine!$P$5=1,MAX(0,ROUND(AW108+S109-AC109-AM109,2)),0)</f>
        <v>0</v>
      </c>
      <c r="AX109" s="28">
        <f>IF(_Engine!$P$6=1,MAX(0,ROUND(AX108+T109-AD109-AN109,2)),0)</f>
        <v>0</v>
      </c>
      <c r="AY109" s="28">
        <f>IF(_Engine!$P$7=1,MAX(0,ROUND(AY108+U109-AE109-AO109,2)),0)</f>
        <v>0</v>
      </c>
      <c r="AZ109" s="28">
        <f>IF(_Engine!$P$8=1,MAX(0,ROUND(AZ108+V109-AF109-AP109,2)),0)</f>
        <v>0</v>
      </c>
      <c r="BA109" s="28">
        <f>IF(_Engine!$P$9=1,MAX(0,ROUND(BA108+W109-AG109-AQ109,2)),0)</f>
        <v>0</v>
      </c>
      <c r="BB109" s="28">
        <f>IF(_Engine!$P$10=1,MAX(0,ROUND(BB108+X109-AH109-AR109,2)),0)</f>
        <v>0</v>
      </c>
      <c r="BC109" s="28">
        <f>IF(_Engine!$P$11=1,MAX(0,ROUND(BC108+Y109-AI109-AS109,2)),0)</f>
        <v>0</v>
      </c>
      <c r="BD109" s="28">
        <f>IF(_Engine!$P$12=1,MAX(0,ROUND(BD108+Z109-AJ109-AT109,2)),0)</f>
        <v>0</v>
      </c>
      <c r="BE109" s="28">
        <f>ROUND(IFERROR('Debt Planner'!$C$8,0)+IFERROR(C109,0)+MAX(0,_Engine!$E$14-SUM(AA109:AJ109)),2)</f>
        <v>0</v>
      </c>
    </row>
    <row r="110" spans="1:57" x14ac:dyDescent="0.3">
      <c r="A110" s="24">
        <v>102</v>
      </c>
      <c r="B110" s="25">
        <f t="shared" ca="1" si="5"/>
        <v>49269</v>
      </c>
      <c r="C110" s="26">
        <v>0</v>
      </c>
      <c r="D110" s="27">
        <f t="shared" si="3"/>
        <v>0</v>
      </c>
      <c r="E110" s="18" t="str">
        <f>IF(_Engine!$P$3=0,"",IF((AA110+AK110)&gt;0,AA110+AK110,""))</f>
        <v/>
      </c>
      <c r="F110" s="18" t="str">
        <f>IF(_Engine!$P$4=0,"",IF((AB110+AL110)&gt;0,AB110+AL110,""))</f>
        <v/>
      </c>
      <c r="G110" s="18" t="str">
        <f>IF(_Engine!$P$5=0,"",IF((AC110+AM110)&gt;0,AC110+AM110,""))</f>
        <v/>
      </c>
      <c r="H110" s="18" t="str">
        <f>IF(_Engine!$P$6=0,"",IF((AD110+AN110)&gt;0,AD110+AN110,""))</f>
        <v/>
      </c>
      <c r="I110" s="18" t="str">
        <f>IF(_Engine!$P$7=0,"",IF((AE110+AO110)&gt;0,AE110+AO110,""))</f>
        <v/>
      </c>
      <c r="J110" s="18" t="str">
        <f>IF(_Engine!$P$8=0,"",IF((AF110+AP110)&gt;0,AF110+AP110,""))</f>
        <v/>
      </c>
      <c r="K110" s="18" t="str">
        <f>IF(_Engine!$P$9=0,"",IF((AG110+AQ110)&gt;0,AG110+AQ110,""))</f>
        <v/>
      </c>
      <c r="L110" s="18" t="str">
        <f>IF(_Engine!$P$10=0,"",IF((AH110+AR110)&gt;0,AH110+AR110,""))</f>
        <v/>
      </c>
      <c r="M110" s="18" t="str">
        <f>IF(_Engine!$P$11=0,"",IF((AI110+AS110)&gt;0,AI110+AS110,""))</f>
        <v/>
      </c>
      <c r="N110" s="18" t="str">
        <f>IF(_Engine!$P$12=0,"",IF((AJ110+AT110)&gt;0,AJ110+AT110,""))</f>
        <v/>
      </c>
      <c r="O110" s="27">
        <f t="shared" si="4"/>
        <v>0</v>
      </c>
      <c r="Q110" s="28">
        <f>IF(AND(_Engine!$P$3=1,AU109&gt;0),ROUND(AU109*_Engine!$N$3/12,2),0)</f>
        <v>0</v>
      </c>
      <c r="R110" s="28">
        <f>IF(AND(_Engine!$P$4=1,AV109&gt;0),ROUND(AV109*_Engine!$N$4/12,2),0)</f>
        <v>0</v>
      </c>
      <c r="S110" s="28">
        <f>IF(AND(_Engine!$P$5=1,AW109&gt;0),ROUND(AW109*_Engine!$N$5/12,2),0)</f>
        <v>0</v>
      </c>
      <c r="T110" s="28">
        <f>IF(AND(_Engine!$P$6=1,AX109&gt;0),ROUND(AX109*_Engine!$N$6/12,2),0)</f>
        <v>0</v>
      </c>
      <c r="U110" s="28">
        <f>IF(AND(_Engine!$P$7=1,AY109&gt;0),ROUND(AY109*_Engine!$N$7/12,2),0)</f>
        <v>0</v>
      </c>
      <c r="V110" s="28">
        <f>IF(AND(_Engine!$P$8=1,AZ109&gt;0),ROUND(AZ109*_Engine!$N$8/12,2),0)</f>
        <v>0</v>
      </c>
      <c r="W110" s="28">
        <f>IF(AND(_Engine!$P$9=1,BA109&gt;0),ROUND(BA109*_Engine!$N$9/12,2),0)</f>
        <v>0</v>
      </c>
      <c r="X110" s="28">
        <f>IF(AND(_Engine!$P$10=1,BB109&gt;0),ROUND(BB109*_Engine!$N$10/12,2),0)</f>
        <v>0</v>
      </c>
      <c r="Y110" s="28">
        <f>IF(AND(_Engine!$P$11=1,BC109&gt;0),ROUND(BC109*_Engine!$N$11/12,2),0)</f>
        <v>0</v>
      </c>
      <c r="Z110" s="28">
        <f>IF(AND(_Engine!$P$12=1,BD109&gt;0),ROUND(BD109*_Engine!$N$12/12,2),0)</f>
        <v>0</v>
      </c>
      <c r="AA110" s="28">
        <f>IF(AND(_Engine!$P$3=1,AU109&gt;0),ROUND(MIN(_Engine!$O$3,AU109+Q110),2),0)</f>
        <v>0</v>
      </c>
      <c r="AB110" s="28">
        <f>IF(AND(_Engine!$P$4=1,AV109&gt;0),ROUND(MIN(_Engine!$O$4,AV109+R110),2),0)</f>
        <v>0</v>
      </c>
      <c r="AC110" s="28">
        <f>IF(AND(_Engine!$P$5=1,AW109&gt;0),ROUND(MIN(_Engine!$O$5,AW109+S110),2),0)</f>
        <v>0</v>
      </c>
      <c r="AD110" s="28">
        <f>IF(AND(_Engine!$P$6=1,AX109&gt;0),ROUND(MIN(_Engine!$O$6,AX109+T110),2),0)</f>
        <v>0</v>
      </c>
      <c r="AE110" s="28">
        <f>IF(AND(_Engine!$P$7=1,AY109&gt;0),ROUND(MIN(_Engine!$O$7,AY109+U110),2),0)</f>
        <v>0</v>
      </c>
      <c r="AF110" s="28">
        <f>IF(AND(_Engine!$P$8=1,AZ109&gt;0),ROUND(MIN(_Engine!$O$8,AZ109+V110),2),0)</f>
        <v>0</v>
      </c>
      <c r="AG110" s="28">
        <f>IF(AND(_Engine!$P$9=1,BA109&gt;0),ROUND(MIN(_Engine!$O$9,BA109+W110),2),0)</f>
        <v>0</v>
      </c>
      <c r="AH110" s="28">
        <f>IF(AND(_Engine!$P$10=1,BB109&gt;0),ROUND(MIN(_Engine!$O$10,BB109+X110),2),0)</f>
        <v>0</v>
      </c>
      <c r="AI110" s="28">
        <f>IF(AND(_Engine!$P$11=1,BC109&gt;0),ROUND(MIN(_Engine!$O$11,BC109+Y110),2),0)</f>
        <v>0</v>
      </c>
      <c r="AJ110" s="28">
        <f>IF(AND(_Engine!$P$12=1,BD109&gt;0),ROUND(MIN(_Engine!$O$12,BD109+Z110),2),0)</f>
        <v>0</v>
      </c>
      <c r="AK110" s="28">
        <f>IF(AND(_Engine!$P$3=1,AU109&gt;0),ROUND(MAX(0,MIN(AU109+Q110-AA110,BE110-0)),2),0)</f>
        <v>0</v>
      </c>
      <c r="AL110" s="28">
        <f>IF(AND(_Engine!$P$4=1,AV109&gt;0),ROUND(MAX(0,MIN(AV109+R110-AB110,BE110-SUM(AK110:AK110))),2),0)</f>
        <v>0</v>
      </c>
      <c r="AM110" s="28">
        <f>IF(AND(_Engine!$P$5=1,AW109&gt;0),ROUND(MAX(0,MIN(AW109+S110-AC110,BE110-SUM(AK110:AL110))),2),0)</f>
        <v>0</v>
      </c>
      <c r="AN110" s="28">
        <f>IF(AND(_Engine!$P$6=1,AX109&gt;0),ROUND(MAX(0,MIN(AX109+T110-AD110,BE110-SUM(AK110:AM110))),2),0)</f>
        <v>0</v>
      </c>
      <c r="AO110" s="28">
        <f>IF(AND(_Engine!$P$7=1,AY109&gt;0),ROUND(MAX(0,MIN(AY109+U110-AE110,BE110-SUM(AK110:AN110))),2),0)</f>
        <v>0</v>
      </c>
      <c r="AP110" s="28">
        <f>IF(AND(_Engine!$P$8=1,AZ109&gt;0),ROUND(MAX(0,MIN(AZ109+V110-AF110,BE110-SUM(AK110:AO110))),2),0)</f>
        <v>0</v>
      </c>
      <c r="AQ110" s="28">
        <f>IF(AND(_Engine!$P$9=1,BA109&gt;0),ROUND(MAX(0,MIN(BA109+W110-AG110,BE110-SUM(AK110:AP110))),2),0)</f>
        <v>0</v>
      </c>
      <c r="AR110" s="28">
        <f>IF(AND(_Engine!$P$10=1,BB109&gt;0),ROUND(MAX(0,MIN(BB109+X110-AH110,BE110-SUM(AK110:AQ110))),2),0)</f>
        <v>0</v>
      </c>
      <c r="AS110" s="28">
        <f>IF(AND(_Engine!$P$11=1,BC109&gt;0),ROUND(MAX(0,MIN(BC109+Y110-AI110,BE110-SUM(AK110:AR110))),2),0)</f>
        <v>0</v>
      </c>
      <c r="AT110" s="28">
        <f>IF(AND(_Engine!$P$12=1,BD109&gt;0),ROUND(MAX(0,MIN(BD109+Z110-AJ110,BE110-SUM(AK110:AS110))),2),0)</f>
        <v>0</v>
      </c>
      <c r="AU110" s="28">
        <f>IF(_Engine!$P$3=1,MAX(0,ROUND(AU109+Q110-AA110-AK110,2)),0)</f>
        <v>0</v>
      </c>
      <c r="AV110" s="28">
        <f>IF(_Engine!$P$4=1,MAX(0,ROUND(AV109+R110-AB110-AL110,2)),0)</f>
        <v>0</v>
      </c>
      <c r="AW110" s="28">
        <f>IF(_Engine!$P$5=1,MAX(0,ROUND(AW109+S110-AC110-AM110,2)),0)</f>
        <v>0</v>
      </c>
      <c r="AX110" s="28">
        <f>IF(_Engine!$P$6=1,MAX(0,ROUND(AX109+T110-AD110-AN110,2)),0)</f>
        <v>0</v>
      </c>
      <c r="AY110" s="28">
        <f>IF(_Engine!$P$7=1,MAX(0,ROUND(AY109+U110-AE110-AO110,2)),0)</f>
        <v>0</v>
      </c>
      <c r="AZ110" s="28">
        <f>IF(_Engine!$P$8=1,MAX(0,ROUND(AZ109+V110-AF110-AP110,2)),0)</f>
        <v>0</v>
      </c>
      <c r="BA110" s="28">
        <f>IF(_Engine!$P$9=1,MAX(0,ROUND(BA109+W110-AG110-AQ110,2)),0)</f>
        <v>0</v>
      </c>
      <c r="BB110" s="28">
        <f>IF(_Engine!$P$10=1,MAX(0,ROUND(BB109+X110-AH110-AR110,2)),0)</f>
        <v>0</v>
      </c>
      <c r="BC110" s="28">
        <f>IF(_Engine!$P$11=1,MAX(0,ROUND(BC109+Y110-AI110-AS110,2)),0)</f>
        <v>0</v>
      </c>
      <c r="BD110" s="28">
        <f>IF(_Engine!$P$12=1,MAX(0,ROUND(BD109+Z110-AJ110-AT110,2)),0)</f>
        <v>0</v>
      </c>
      <c r="BE110" s="28">
        <f>ROUND(IFERROR('Debt Planner'!$C$8,0)+IFERROR(C110,0)+MAX(0,_Engine!$E$14-SUM(AA110:AJ110)),2)</f>
        <v>0</v>
      </c>
    </row>
    <row r="111" spans="1:57" x14ac:dyDescent="0.3">
      <c r="A111" s="24">
        <v>103</v>
      </c>
      <c r="B111" s="25">
        <f t="shared" ca="1" si="5"/>
        <v>49299</v>
      </c>
      <c r="C111" s="26">
        <v>0</v>
      </c>
      <c r="D111" s="27">
        <f t="shared" si="3"/>
        <v>0</v>
      </c>
      <c r="E111" s="18" t="str">
        <f>IF(_Engine!$P$3=0,"",IF((AA111+AK111)&gt;0,AA111+AK111,""))</f>
        <v/>
      </c>
      <c r="F111" s="18" t="str">
        <f>IF(_Engine!$P$4=0,"",IF((AB111+AL111)&gt;0,AB111+AL111,""))</f>
        <v/>
      </c>
      <c r="G111" s="18" t="str">
        <f>IF(_Engine!$P$5=0,"",IF((AC111+AM111)&gt;0,AC111+AM111,""))</f>
        <v/>
      </c>
      <c r="H111" s="18" t="str">
        <f>IF(_Engine!$P$6=0,"",IF((AD111+AN111)&gt;0,AD111+AN111,""))</f>
        <v/>
      </c>
      <c r="I111" s="18" t="str">
        <f>IF(_Engine!$P$7=0,"",IF((AE111+AO111)&gt;0,AE111+AO111,""))</f>
        <v/>
      </c>
      <c r="J111" s="18" t="str">
        <f>IF(_Engine!$P$8=0,"",IF((AF111+AP111)&gt;0,AF111+AP111,""))</f>
        <v/>
      </c>
      <c r="K111" s="18" t="str">
        <f>IF(_Engine!$P$9=0,"",IF((AG111+AQ111)&gt;0,AG111+AQ111,""))</f>
        <v/>
      </c>
      <c r="L111" s="18" t="str">
        <f>IF(_Engine!$P$10=0,"",IF((AH111+AR111)&gt;0,AH111+AR111,""))</f>
        <v/>
      </c>
      <c r="M111" s="18" t="str">
        <f>IF(_Engine!$P$11=0,"",IF((AI111+AS111)&gt;0,AI111+AS111,""))</f>
        <v/>
      </c>
      <c r="N111" s="18" t="str">
        <f>IF(_Engine!$P$12=0,"",IF((AJ111+AT111)&gt;0,AJ111+AT111,""))</f>
        <v/>
      </c>
      <c r="O111" s="27">
        <f t="shared" si="4"/>
        <v>0</v>
      </c>
      <c r="Q111" s="28">
        <f>IF(AND(_Engine!$P$3=1,AU110&gt;0),ROUND(AU110*_Engine!$N$3/12,2),0)</f>
        <v>0</v>
      </c>
      <c r="R111" s="28">
        <f>IF(AND(_Engine!$P$4=1,AV110&gt;0),ROUND(AV110*_Engine!$N$4/12,2),0)</f>
        <v>0</v>
      </c>
      <c r="S111" s="28">
        <f>IF(AND(_Engine!$P$5=1,AW110&gt;0),ROUND(AW110*_Engine!$N$5/12,2),0)</f>
        <v>0</v>
      </c>
      <c r="T111" s="28">
        <f>IF(AND(_Engine!$P$6=1,AX110&gt;0),ROUND(AX110*_Engine!$N$6/12,2),0)</f>
        <v>0</v>
      </c>
      <c r="U111" s="28">
        <f>IF(AND(_Engine!$P$7=1,AY110&gt;0),ROUND(AY110*_Engine!$N$7/12,2),0)</f>
        <v>0</v>
      </c>
      <c r="V111" s="28">
        <f>IF(AND(_Engine!$P$8=1,AZ110&gt;0),ROUND(AZ110*_Engine!$N$8/12,2),0)</f>
        <v>0</v>
      </c>
      <c r="W111" s="28">
        <f>IF(AND(_Engine!$P$9=1,BA110&gt;0),ROUND(BA110*_Engine!$N$9/12,2),0)</f>
        <v>0</v>
      </c>
      <c r="X111" s="28">
        <f>IF(AND(_Engine!$P$10=1,BB110&gt;0),ROUND(BB110*_Engine!$N$10/12,2),0)</f>
        <v>0</v>
      </c>
      <c r="Y111" s="28">
        <f>IF(AND(_Engine!$P$11=1,BC110&gt;0),ROUND(BC110*_Engine!$N$11/12,2),0)</f>
        <v>0</v>
      </c>
      <c r="Z111" s="28">
        <f>IF(AND(_Engine!$P$12=1,BD110&gt;0),ROUND(BD110*_Engine!$N$12/12,2),0)</f>
        <v>0</v>
      </c>
      <c r="AA111" s="28">
        <f>IF(AND(_Engine!$P$3=1,AU110&gt;0),ROUND(MIN(_Engine!$O$3,AU110+Q111),2),0)</f>
        <v>0</v>
      </c>
      <c r="AB111" s="28">
        <f>IF(AND(_Engine!$P$4=1,AV110&gt;0),ROUND(MIN(_Engine!$O$4,AV110+R111),2),0)</f>
        <v>0</v>
      </c>
      <c r="AC111" s="28">
        <f>IF(AND(_Engine!$P$5=1,AW110&gt;0),ROUND(MIN(_Engine!$O$5,AW110+S111),2),0)</f>
        <v>0</v>
      </c>
      <c r="AD111" s="28">
        <f>IF(AND(_Engine!$P$6=1,AX110&gt;0),ROUND(MIN(_Engine!$O$6,AX110+T111),2),0)</f>
        <v>0</v>
      </c>
      <c r="AE111" s="28">
        <f>IF(AND(_Engine!$P$7=1,AY110&gt;0),ROUND(MIN(_Engine!$O$7,AY110+U111),2),0)</f>
        <v>0</v>
      </c>
      <c r="AF111" s="28">
        <f>IF(AND(_Engine!$P$8=1,AZ110&gt;0),ROUND(MIN(_Engine!$O$8,AZ110+V111),2),0)</f>
        <v>0</v>
      </c>
      <c r="AG111" s="28">
        <f>IF(AND(_Engine!$P$9=1,BA110&gt;0),ROUND(MIN(_Engine!$O$9,BA110+W111),2),0)</f>
        <v>0</v>
      </c>
      <c r="AH111" s="28">
        <f>IF(AND(_Engine!$P$10=1,BB110&gt;0),ROUND(MIN(_Engine!$O$10,BB110+X111),2),0)</f>
        <v>0</v>
      </c>
      <c r="AI111" s="28">
        <f>IF(AND(_Engine!$P$11=1,BC110&gt;0),ROUND(MIN(_Engine!$O$11,BC110+Y111),2),0)</f>
        <v>0</v>
      </c>
      <c r="AJ111" s="28">
        <f>IF(AND(_Engine!$P$12=1,BD110&gt;0),ROUND(MIN(_Engine!$O$12,BD110+Z111),2),0)</f>
        <v>0</v>
      </c>
      <c r="AK111" s="28">
        <f>IF(AND(_Engine!$P$3=1,AU110&gt;0),ROUND(MAX(0,MIN(AU110+Q111-AA111,BE111-0)),2),0)</f>
        <v>0</v>
      </c>
      <c r="AL111" s="28">
        <f>IF(AND(_Engine!$P$4=1,AV110&gt;0),ROUND(MAX(0,MIN(AV110+R111-AB111,BE111-SUM(AK111:AK111))),2),0)</f>
        <v>0</v>
      </c>
      <c r="AM111" s="28">
        <f>IF(AND(_Engine!$P$5=1,AW110&gt;0),ROUND(MAX(0,MIN(AW110+S111-AC111,BE111-SUM(AK111:AL111))),2),0)</f>
        <v>0</v>
      </c>
      <c r="AN111" s="28">
        <f>IF(AND(_Engine!$P$6=1,AX110&gt;0),ROUND(MAX(0,MIN(AX110+T111-AD111,BE111-SUM(AK111:AM111))),2),0)</f>
        <v>0</v>
      </c>
      <c r="AO111" s="28">
        <f>IF(AND(_Engine!$P$7=1,AY110&gt;0),ROUND(MAX(0,MIN(AY110+U111-AE111,BE111-SUM(AK111:AN111))),2),0)</f>
        <v>0</v>
      </c>
      <c r="AP111" s="28">
        <f>IF(AND(_Engine!$P$8=1,AZ110&gt;0),ROUND(MAX(0,MIN(AZ110+V111-AF111,BE111-SUM(AK111:AO111))),2),0)</f>
        <v>0</v>
      </c>
      <c r="AQ111" s="28">
        <f>IF(AND(_Engine!$P$9=1,BA110&gt;0),ROUND(MAX(0,MIN(BA110+W111-AG111,BE111-SUM(AK111:AP111))),2),0)</f>
        <v>0</v>
      </c>
      <c r="AR111" s="28">
        <f>IF(AND(_Engine!$P$10=1,BB110&gt;0),ROUND(MAX(0,MIN(BB110+X111-AH111,BE111-SUM(AK111:AQ111))),2),0)</f>
        <v>0</v>
      </c>
      <c r="AS111" s="28">
        <f>IF(AND(_Engine!$P$11=1,BC110&gt;0),ROUND(MAX(0,MIN(BC110+Y111-AI111,BE111-SUM(AK111:AR111))),2),0)</f>
        <v>0</v>
      </c>
      <c r="AT111" s="28">
        <f>IF(AND(_Engine!$P$12=1,BD110&gt;0),ROUND(MAX(0,MIN(BD110+Z111-AJ111,BE111-SUM(AK111:AS111))),2),0)</f>
        <v>0</v>
      </c>
      <c r="AU111" s="28">
        <f>IF(_Engine!$P$3=1,MAX(0,ROUND(AU110+Q111-AA111-AK111,2)),0)</f>
        <v>0</v>
      </c>
      <c r="AV111" s="28">
        <f>IF(_Engine!$P$4=1,MAX(0,ROUND(AV110+R111-AB111-AL111,2)),0)</f>
        <v>0</v>
      </c>
      <c r="AW111" s="28">
        <f>IF(_Engine!$P$5=1,MAX(0,ROUND(AW110+S111-AC111-AM111,2)),0)</f>
        <v>0</v>
      </c>
      <c r="AX111" s="28">
        <f>IF(_Engine!$P$6=1,MAX(0,ROUND(AX110+T111-AD111-AN111,2)),0)</f>
        <v>0</v>
      </c>
      <c r="AY111" s="28">
        <f>IF(_Engine!$P$7=1,MAX(0,ROUND(AY110+U111-AE111-AO111,2)),0)</f>
        <v>0</v>
      </c>
      <c r="AZ111" s="28">
        <f>IF(_Engine!$P$8=1,MAX(0,ROUND(AZ110+V111-AF111-AP111,2)),0)</f>
        <v>0</v>
      </c>
      <c r="BA111" s="28">
        <f>IF(_Engine!$P$9=1,MAX(0,ROUND(BA110+W111-AG111-AQ111,2)),0)</f>
        <v>0</v>
      </c>
      <c r="BB111" s="28">
        <f>IF(_Engine!$P$10=1,MAX(0,ROUND(BB110+X111-AH111-AR111,2)),0)</f>
        <v>0</v>
      </c>
      <c r="BC111" s="28">
        <f>IF(_Engine!$P$11=1,MAX(0,ROUND(BC110+Y111-AI111-AS111,2)),0)</f>
        <v>0</v>
      </c>
      <c r="BD111" s="28">
        <f>IF(_Engine!$P$12=1,MAX(0,ROUND(BD110+Z111-AJ111-AT111,2)),0)</f>
        <v>0</v>
      </c>
      <c r="BE111" s="28">
        <f>ROUND(IFERROR('Debt Planner'!$C$8,0)+IFERROR(C111,0)+MAX(0,_Engine!$E$14-SUM(AA111:AJ111)),2)</f>
        <v>0</v>
      </c>
    </row>
    <row r="112" spans="1:57" x14ac:dyDescent="0.3">
      <c r="A112" s="24">
        <v>104</v>
      </c>
      <c r="B112" s="25">
        <f t="shared" ca="1" si="5"/>
        <v>49330</v>
      </c>
      <c r="C112" s="26">
        <v>0</v>
      </c>
      <c r="D112" s="27">
        <f t="shared" si="3"/>
        <v>0</v>
      </c>
      <c r="E112" s="18" t="str">
        <f>IF(_Engine!$P$3=0,"",IF((AA112+AK112)&gt;0,AA112+AK112,""))</f>
        <v/>
      </c>
      <c r="F112" s="18" t="str">
        <f>IF(_Engine!$P$4=0,"",IF((AB112+AL112)&gt;0,AB112+AL112,""))</f>
        <v/>
      </c>
      <c r="G112" s="18" t="str">
        <f>IF(_Engine!$P$5=0,"",IF((AC112+AM112)&gt;0,AC112+AM112,""))</f>
        <v/>
      </c>
      <c r="H112" s="18" t="str">
        <f>IF(_Engine!$P$6=0,"",IF((AD112+AN112)&gt;0,AD112+AN112,""))</f>
        <v/>
      </c>
      <c r="I112" s="18" t="str">
        <f>IF(_Engine!$P$7=0,"",IF((AE112+AO112)&gt;0,AE112+AO112,""))</f>
        <v/>
      </c>
      <c r="J112" s="18" t="str">
        <f>IF(_Engine!$P$8=0,"",IF((AF112+AP112)&gt;0,AF112+AP112,""))</f>
        <v/>
      </c>
      <c r="K112" s="18" t="str">
        <f>IF(_Engine!$P$9=0,"",IF((AG112+AQ112)&gt;0,AG112+AQ112,""))</f>
        <v/>
      </c>
      <c r="L112" s="18" t="str">
        <f>IF(_Engine!$P$10=0,"",IF((AH112+AR112)&gt;0,AH112+AR112,""))</f>
        <v/>
      </c>
      <c r="M112" s="18" t="str">
        <f>IF(_Engine!$P$11=0,"",IF((AI112+AS112)&gt;0,AI112+AS112,""))</f>
        <v/>
      </c>
      <c r="N112" s="18" t="str">
        <f>IF(_Engine!$P$12=0,"",IF((AJ112+AT112)&gt;0,AJ112+AT112,""))</f>
        <v/>
      </c>
      <c r="O112" s="27">
        <f t="shared" si="4"/>
        <v>0</v>
      </c>
      <c r="Q112" s="28">
        <f>IF(AND(_Engine!$P$3=1,AU111&gt;0),ROUND(AU111*_Engine!$N$3/12,2),0)</f>
        <v>0</v>
      </c>
      <c r="R112" s="28">
        <f>IF(AND(_Engine!$P$4=1,AV111&gt;0),ROUND(AV111*_Engine!$N$4/12,2),0)</f>
        <v>0</v>
      </c>
      <c r="S112" s="28">
        <f>IF(AND(_Engine!$P$5=1,AW111&gt;0),ROUND(AW111*_Engine!$N$5/12,2),0)</f>
        <v>0</v>
      </c>
      <c r="T112" s="28">
        <f>IF(AND(_Engine!$P$6=1,AX111&gt;0),ROUND(AX111*_Engine!$N$6/12,2),0)</f>
        <v>0</v>
      </c>
      <c r="U112" s="28">
        <f>IF(AND(_Engine!$P$7=1,AY111&gt;0),ROUND(AY111*_Engine!$N$7/12,2),0)</f>
        <v>0</v>
      </c>
      <c r="V112" s="28">
        <f>IF(AND(_Engine!$P$8=1,AZ111&gt;0),ROUND(AZ111*_Engine!$N$8/12,2),0)</f>
        <v>0</v>
      </c>
      <c r="W112" s="28">
        <f>IF(AND(_Engine!$P$9=1,BA111&gt;0),ROUND(BA111*_Engine!$N$9/12,2),0)</f>
        <v>0</v>
      </c>
      <c r="X112" s="28">
        <f>IF(AND(_Engine!$P$10=1,BB111&gt;0),ROUND(BB111*_Engine!$N$10/12,2),0)</f>
        <v>0</v>
      </c>
      <c r="Y112" s="28">
        <f>IF(AND(_Engine!$P$11=1,BC111&gt;0),ROUND(BC111*_Engine!$N$11/12,2),0)</f>
        <v>0</v>
      </c>
      <c r="Z112" s="28">
        <f>IF(AND(_Engine!$P$12=1,BD111&gt;0),ROUND(BD111*_Engine!$N$12/12,2),0)</f>
        <v>0</v>
      </c>
      <c r="AA112" s="28">
        <f>IF(AND(_Engine!$P$3=1,AU111&gt;0),ROUND(MIN(_Engine!$O$3,AU111+Q112),2),0)</f>
        <v>0</v>
      </c>
      <c r="AB112" s="28">
        <f>IF(AND(_Engine!$P$4=1,AV111&gt;0),ROUND(MIN(_Engine!$O$4,AV111+R112),2),0)</f>
        <v>0</v>
      </c>
      <c r="AC112" s="28">
        <f>IF(AND(_Engine!$P$5=1,AW111&gt;0),ROUND(MIN(_Engine!$O$5,AW111+S112),2),0)</f>
        <v>0</v>
      </c>
      <c r="AD112" s="28">
        <f>IF(AND(_Engine!$P$6=1,AX111&gt;0),ROUND(MIN(_Engine!$O$6,AX111+T112),2),0)</f>
        <v>0</v>
      </c>
      <c r="AE112" s="28">
        <f>IF(AND(_Engine!$P$7=1,AY111&gt;0),ROUND(MIN(_Engine!$O$7,AY111+U112),2),0)</f>
        <v>0</v>
      </c>
      <c r="AF112" s="28">
        <f>IF(AND(_Engine!$P$8=1,AZ111&gt;0),ROUND(MIN(_Engine!$O$8,AZ111+V112),2),0)</f>
        <v>0</v>
      </c>
      <c r="AG112" s="28">
        <f>IF(AND(_Engine!$P$9=1,BA111&gt;0),ROUND(MIN(_Engine!$O$9,BA111+W112),2),0)</f>
        <v>0</v>
      </c>
      <c r="AH112" s="28">
        <f>IF(AND(_Engine!$P$10=1,BB111&gt;0),ROUND(MIN(_Engine!$O$10,BB111+X112),2),0)</f>
        <v>0</v>
      </c>
      <c r="AI112" s="28">
        <f>IF(AND(_Engine!$P$11=1,BC111&gt;0),ROUND(MIN(_Engine!$O$11,BC111+Y112),2),0)</f>
        <v>0</v>
      </c>
      <c r="AJ112" s="28">
        <f>IF(AND(_Engine!$P$12=1,BD111&gt;0),ROUND(MIN(_Engine!$O$12,BD111+Z112),2),0)</f>
        <v>0</v>
      </c>
      <c r="AK112" s="28">
        <f>IF(AND(_Engine!$P$3=1,AU111&gt;0),ROUND(MAX(0,MIN(AU111+Q112-AA112,BE112-0)),2),0)</f>
        <v>0</v>
      </c>
      <c r="AL112" s="28">
        <f>IF(AND(_Engine!$P$4=1,AV111&gt;0),ROUND(MAX(0,MIN(AV111+R112-AB112,BE112-SUM(AK112:AK112))),2),0)</f>
        <v>0</v>
      </c>
      <c r="AM112" s="28">
        <f>IF(AND(_Engine!$P$5=1,AW111&gt;0),ROUND(MAX(0,MIN(AW111+S112-AC112,BE112-SUM(AK112:AL112))),2),0)</f>
        <v>0</v>
      </c>
      <c r="AN112" s="28">
        <f>IF(AND(_Engine!$P$6=1,AX111&gt;0),ROUND(MAX(0,MIN(AX111+T112-AD112,BE112-SUM(AK112:AM112))),2),0)</f>
        <v>0</v>
      </c>
      <c r="AO112" s="28">
        <f>IF(AND(_Engine!$P$7=1,AY111&gt;0),ROUND(MAX(0,MIN(AY111+U112-AE112,BE112-SUM(AK112:AN112))),2),0)</f>
        <v>0</v>
      </c>
      <c r="AP112" s="28">
        <f>IF(AND(_Engine!$P$8=1,AZ111&gt;0),ROUND(MAX(0,MIN(AZ111+V112-AF112,BE112-SUM(AK112:AO112))),2),0)</f>
        <v>0</v>
      </c>
      <c r="AQ112" s="28">
        <f>IF(AND(_Engine!$P$9=1,BA111&gt;0),ROUND(MAX(0,MIN(BA111+W112-AG112,BE112-SUM(AK112:AP112))),2),0)</f>
        <v>0</v>
      </c>
      <c r="AR112" s="28">
        <f>IF(AND(_Engine!$P$10=1,BB111&gt;0),ROUND(MAX(0,MIN(BB111+X112-AH112,BE112-SUM(AK112:AQ112))),2),0)</f>
        <v>0</v>
      </c>
      <c r="AS112" s="28">
        <f>IF(AND(_Engine!$P$11=1,BC111&gt;0),ROUND(MAX(0,MIN(BC111+Y112-AI112,BE112-SUM(AK112:AR112))),2),0)</f>
        <v>0</v>
      </c>
      <c r="AT112" s="28">
        <f>IF(AND(_Engine!$P$12=1,BD111&gt;0),ROUND(MAX(0,MIN(BD111+Z112-AJ112,BE112-SUM(AK112:AS112))),2),0)</f>
        <v>0</v>
      </c>
      <c r="AU112" s="28">
        <f>IF(_Engine!$P$3=1,MAX(0,ROUND(AU111+Q112-AA112-AK112,2)),0)</f>
        <v>0</v>
      </c>
      <c r="AV112" s="28">
        <f>IF(_Engine!$P$4=1,MAX(0,ROUND(AV111+R112-AB112-AL112,2)),0)</f>
        <v>0</v>
      </c>
      <c r="AW112" s="28">
        <f>IF(_Engine!$P$5=1,MAX(0,ROUND(AW111+S112-AC112-AM112,2)),0)</f>
        <v>0</v>
      </c>
      <c r="AX112" s="28">
        <f>IF(_Engine!$P$6=1,MAX(0,ROUND(AX111+T112-AD112-AN112,2)),0)</f>
        <v>0</v>
      </c>
      <c r="AY112" s="28">
        <f>IF(_Engine!$P$7=1,MAX(0,ROUND(AY111+U112-AE112-AO112,2)),0)</f>
        <v>0</v>
      </c>
      <c r="AZ112" s="28">
        <f>IF(_Engine!$P$8=1,MAX(0,ROUND(AZ111+V112-AF112-AP112,2)),0)</f>
        <v>0</v>
      </c>
      <c r="BA112" s="28">
        <f>IF(_Engine!$P$9=1,MAX(0,ROUND(BA111+W112-AG112-AQ112,2)),0)</f>
        <v>0</v>
      </c>
      <c r="BB112" s="28">
        <f>IF(_Engine!$P$10=1,MAX(0,ROUND(BB111+X112-AH112-AR112,2)),0)</f>
        <v>0</v>
      </c>
      <c r="BC112" s="28">
        <f>IF(_Engine!$P$11=1,MAX(0,ROUND(BC111+Y112-AI112-AS112,2)),0)</f>
        <v>0</v>
      </c>
      <c r="BD112" s="28">
        <f>IF(_Engine!$P$12=1,MAX(0,ROUND(BD111+Z112-AJ112-AT112,2)),0)</f>
        <v>0</v>
      </c>
      <c r="BE112" s="28">
        <f>ROUND(IFERROR('Debt Planner'!$C$8,0)+IFERROR(C112,0)+MAX(0,_Engine!$E$14-SUM(AA112:AJ112)),2)</f>
        <v>0</v>
      </c>
    </row>
    <row r="113" spans="1:57" x14ac:dyDescent="0.3">
      <c r="A113" s="24">
        <v>105</v>
      </c>
      <c r="B113" s="25">
        <f t="shared" ca="1" si="5"/>
        <v>49361</v>
      </c>
      <c r="C113" s="26">
        <v>0</v>
      </c>
      <c r="D113" s="27">
        <f t="shared" si="3"/>
        <v>0</v>
      </c>
      <c r="E113" s="18" t="str">
        <f>IF(_Engine!$P$3=0,"",IF((AA113+AK113)&gt;0,AA113+AK113,""))</f>
        <v/>
      </c>
      <c r="F113" s="18" t="str">
        <f>IF(_Engine!$P$4=0,"",IF((AB113+AL113)&gt;0,AB113+AL113,""))</f>
        <v/>
      </c>
      <c r="G113" s="18" t="str">
        <f>IF(_Engine!$P$5=0,"",IF((AC113+AM113)&gt;0,AC113+AM113,""))</f>
        <v/>
      </c>
      <c r="H113" s="18" t="str">
        <f>IF(_Engine!$P$6=0,"",IF((AD113+AN113)&gt;0,AD113+AN113,""))</f>
        <v/>
      </c>
      <c r="I113" s="18" t="str">
        <f>IF(_Engine!$P$7=0,"",IF((AE113+AO113)&gt;0,AE113+AO113,""))</f>
        <v/>
      </c>
      <c r="J113" s="18" t="str">
        <f>IF(_Engine!$P$8=0,"",IF((AF113+AP113)&gt;0,AF113+AP113,""))</f>
        <v/>
      </c>
      <c r="K113" s="18" t="str">
        <f>IF(_Engine!$P$9=0,"",IF((AG113+AQ113)&gt;0,AG113+AQ113,""))</f>
        <v/>
      </c>
      <c r="L113" s="18" t="str">
        <f>IF(_Engine!$P$10=0,"",IF((AH113+AR113)&gt;0,AH113+AR113,""))</f>
        <v/>
      </c>
      <c r="M113" s="18" t="str">
        <f>IF(_Engine!$P$11=0,"",IF((AI113+AS113)&gt;0,AI113+AS113,""))</f>
        <v/>
      </c>
      <c r="N113" s="18" t="str">
        <f>IF(_Engine!$P$12=0,"",IF((AJ113+AT113)&gt;0,AJ113+AT113,""))</f>
        <v/>
      </c>
      <c r="O113" s="27">
        <f t="shared" si="4"/>
        <v>0</v>
      </c>
      <c r="Q113" s="28">
        <f>IF(AND(_Engine!$P$3=1,AU112&gt;0),ROUND(AU112*_Engine!$N$3/12,2),0)</f>
        <v>0</v>
      </c>
      <c r="R113" s="28">
        <f>IF(AND(_Engine!$P$4=1,AV112&gt;0),ROUND(AV112*_Engine!$N$4/12,2),0)</f>
        <v>0</v>
      </c>
      <c r="S113" s="28">
        <f>IF(AND(_Engine!$P$5=1,AW112&gt;0),ROUND(AW112*_Engine!$N$5/12,2),0)</f>
        <v>0</v>
      </c>
      <c r="T113" s="28">
        <f>IF(AND(_Engine!$P$6=1,AX112&gt;0),ROUND(AX112*_Engine!$N$6/12,2),0)</f>
        <v>0</v>
      </c>
      <c r="U113" s="28">
        <f>IF(AND(_Engine!$P$7=1,AY112&gt;0),ROUND(AY112*_Engine!$N$7/12,2),0)</f>
        <v>0</v>
      </c>
      <c r="V113" s="28">
        <f>IF(AND(_Engine!$P$8=1,AZ112&gt;0),ROUND(AZ112*_Engine!$N$8/12,2),0)</f>
        <v>0</v>
      </c>
      <c r="W113" s="28">
        <f>IF(AND(_Engine!$P$9=1,BA112&gt;0),ROUND(BA112*_Engine!$N$9/12,2),0)</f>
        <v>0</v>
      </c>
      <c r="X113" s="28">
        <f>IF(AND(_Engine!$P$10=1,BB112&gt;0),ROUND(BB112*_Engine!$N$10/12,2),0)</f>
        <v>0</v>
      </c>
      <c r="Y113" s="28">
        <f>IF(AND(_Engine!$P$11=1,BC112&gt;0),ROUND(BC112*_Engine!$N$11/12,2),0)</f>
        <v>0</v>
      </c>
      <c r="Z113" s="28">
        <f>IF(AND(_Engine!$P$12=1,BD112&gt;0),ROUND(BD112*_Engine!$N$12/12,2),0)</f>
        <v>0</v>
      </c>
      <c r="AA113" s="28">
        <f>IF(AND(_Engine!$P$3=1,AU112&gt;0),ROUND(MIN(_Engine!$O$3,AU112+Q113),2),0)</f>
        <v>0</v>
      </c>
      <c r="AB113" s="28">
        <f>IF(AND(_Engine!$P$4=1,AV112&gt;0),ROUND(MIN(_Engine!$O$4,AV112+R113),2),0)</f>
        <v>0</v>
      </c>
      <c r="AC113" s="28">
        <f>IF(AND(_Engine!$P$5=1,AW112&gt;0),ROUND(MIN(_Engine!$O$5,AW112+S113),2),0)</f>
        <v>0</v>
      </c>
      <c r="AD113" s="28">
        <f>IF(AND(_Engine!$P$6=1,AX112&gt;0),ROUND(MIN(_Engine!$O$6,AX112+T113),2),0)</f>
        <v>0</v>
      </c>
      <c r="AE113" s="28">
        <f>IF(AND(_Engine!$P$7=1,AY112&gt;0),ROUND(MIN(_Engine!$O$7,AY112+U113),2),0)</f>
        <v>0</v>
      </c>
      <c r="AF113" s="28">
        <f>IF(AND(_Engine!$P$8=1,AZ112&gt;0),ROUND(MIN(_Engine!$O$8,AZ112+V113),2),0)</f>
        <v>0</v>
      </c>
      <c r="AG113" s="28">
        <f>IF(AND(_Engine!$P$9=1,BA112&gt;0),ROUND(MIN(_Engine!$O$9,BA112+W113),2),0)</f>
        <v>0</v>
      </c>
      <c r="AH113" s="28">
        <f>IF(AND(_Engine!$P$10=1,BB112&gt;0),ROUND(MIN(_Engine!$O$10,BB112+X113),2),0)</f>
        <v>0</v>
      </c>
      <c r="AI113" s="28">
        <f>IF(AND(_Engine!$P$11=1,BC112&gt;0),ROUND(MIN(_Engine!$O$11,BC112+Y113),2),0)</f>
        <v>0</v>
      </c>
      <c r="AJ113" s="28">
        <f>IF(AND(_Engine!$P$12=1,BD112&gt;0),ROUND(MIN(_Engine!$O$12,BD112+Z113),2),0)</f>
        <v>0</v>
      </c>
      <c r="AK113" s="28">
        <f>IF(AND(_Engine!$P$3=1,AU112&gt;0),ROUND(MAX(0,MIN(AU112+Q113-AA113,BE113-0)),2),0)</f>
        <v>0</v>
      </c>
      <c r="AL113" s="28">
        <f>IF(AND(_Engine!$P$4=1,AV112&gt;0),ROUND(MAX(0,MIN(AV112+R113-AB113,BE113-SUM(AK113:AK113))),2),0)</f>
        <v>0</v>
      </c>
      <c r="AM113" s="28">
        <f>IF(AND(_Engine!$P$5=1,AW112&gt;0),ROUND(MAX(0,MIN(AW112+S113-AC113,BE113-SUM(AK113:AL113))),2),0)</f>
        <v>0</v>
      </c>
      <c r="AN113" s="28">
        <f>IF(AND(_Engine!$P$6=1,AX112&gt;0),ROUND(MAX(0,MIN(AX112+T113-AD113,BE113-SUM(AK113:AM113))),2),0)</f>
        <v>0</v>
      </c>
      <c r="AO113" s="28">
        <f>IF(AND(_Engine!$P$7=1,AY112&gt;0),ROUND(MAX(0,MIN(AY112+U113-AE113,BE113-SUM(AK113:AN113))),2),0)</f>
        <v>0</v>
      </c>
      <c r="AP113" s="28">
        <f>IF(AND(_Engine!$P$8=1,AZ112&gt;0),ROUND(MAX(0,MIN(AZ112+V113-AF113,BE113-SUM(AK113:AO113))),2),0)</f>
        <v>0</v>
      </c>
      <c r="AQ113" s="28">
        <f>IF(AND(_Engine!$P$9=1,BA112&gt;0),ROUND(MAX(0,MIN(BA112+W113-AG113,BE113-SUM(AK113:AP113))),2),0)</f>
        <v>0</v>
      </c>
      <c r="AR113" s="28">
        <f>IF(AND(_Engine!$P$10=1,BB112&gt;0),ROUND(MAX(0,MIN(BB112+X113-AH113,BE113-SUM(AK113:AQ113))),2),0)</f>
        <v>0</v>
      </c>
      <c r="AS113" s="28">
        <f>IF(AND(_Engine!$P$11=1,BC112&gt;0),ROUND(MAX(0,MIN(BC112+Y113-AI113,BE113-SUM(AK113:AR113))),2),0)</f>
        <v>0</v>
      </c>
      <c r="AT113" s="28">
        <f>IF(AND(_Engine!$P$12=1,BD112&gt;0),ROUND(MAX(0,MIN(BD112+Z113-AJ113,BE113-SUM(AK113:AS113))),2),0)</f>
        <v>0</v>
      </c>
      <c r="AU113" s="28">
        <f>IF(_Engine!$P$3=1,MAX(0,ROUND(AU112+Q113-AA113-AK113,2)),0)</f>
        <v>0</v>
      </c>
      <c r="AV113" s="28">
        <f>IF(_Engine!$P$4=1,MAX(0,ROUND(AV112+R113-AB113-AL113,2)),0)</f>
        <v>0</v>
      </c>
      <c r="AW113" s="28">
        <f>IF(_Engine!$P$5=1,MAX(0,ROUND(AW112+S113-AC113-AM113,2)),0)</f>
        <v>0</v>
      </c>
      <c r="AX113" s="28">
        <f>IF(_Engine!$P$6=1,MAX(0,ROUND(AX112+T113-AD113-AN113,2)),0)</f>
        <v>0</v>
      </c>
      <c r="AY113" s="28">
        <f>IF(_Engine!$P$7=1,MAX(0,ROUND(AY112+U113-AE113-AO113,2)),0)</f>
        <v>0</v>
      </c>
      <c r="AZ113" s="28">
        <f>IF(_Engine!$P$8=1,MAX(0,ROUND(AZ112+V113-AF113-AP113,2)),0)</f>
        <v>0</v>
      </c>
      <c r="BA113" s="28">
        <f>IF(_Engine!$P$9=1,MAX(0,ROUND(BA112+W113-AG113-AQ113,2)),0)</f>
        <v>0</v>
      </c>
      <c r="BB113" s="28">
        <f>IF(_Engine!$P$10=1,MAX(0,ROUND(BB112+X113-AH113-AR113,2)),0)</f>
        <v>0</v>
      </c>
      <c r="BC113" s="28">
        <f>IF(_Engine!$P$11=1,MAX(0,ROUND(BC112+Y113-AI113-AS113,2)),0)</f>
        <v>0</v>
      </c>
      <c r="BD113" s="28">
        <f>IF(_Engine!$P$12=1,MAX(0,ROUND(BD112+Z113-AJ113-AT113,2)),0)</f>
        <v>0</v>
      </c>
      <c r="BE113" s="28">
        <f>ROUND(IFERROR('Debt Planner'!$C$8,0)+IFERROR(C113,0)+MAX(0,_Engine!$E$14-SUM(AA113:AJ113)),2)</f>
        <v>0</v>
      </c>
    </row>
    <row r="114" spans="1:57" x14ac:dyDescent="0.3">
      <c r="A114" s="24">
        <v>106</v>
      </c>
      <c r="B114" s="25">
        <f t="shared" ca="1" si="5"/>
        <v>49389</v>
      </c>
      <c r="C114" s="26">
        <v>0</v>
      </c>
      <c r="D114" s="27">
        <f t="shared" si="3"/>
        <v>0</v>
      </c>
      <c r="E114" s="18" t="str">
        <f>IF(_Engine!$P$3=0,"",IF((AA114+AK114)&gt;0,AA114+AK114,""))</f>
        <v/>
      </c>
      <c r="F114" s="18" t="str">
        <f>IF(_Engine!$P$4=0,"",IF((AB114+AL114)&gt;0,AB114+AL114,""))</f>
        <v/>
      </c>
      <c r="G114" s="18" t="str">
        <f>IF(_Engine!$P$5=0,"",IF((AC114+AM114)&gt;0,AC114+AM114,""))</f>
        <v/>
      </c>
      <c r="H114" s="18" t="str">
        <f>IF(_Engine!$P$6=0,"",IF((AD114+AN114)&gt;0,AD114+AN114,""))</f>
        <v/>
      </c>
      <c r="I114" s="18" t="str">
        <f>IF(_Engine!$P$7=0,"",IF((AE114+AO114)&gt;0,AE114+AO114,""))</f>
        <v/>
      </c>
      <c r="J114" s="18" t="str">
        <f>IF(_Engine!$P$8=0,"",IF((AF114+AP114)&gt;0,AF114+AP114,""))</f>
        <v/>
      </c>
      <c r="K114" s="18" t="str">
        <f>IF(_Engine!$P$9=0,"",IF((AG114+AQ114)&gt;0,AG114+AQ114,""))</f>
        <v/>
      </c>
      <c r="L114" s="18" t="str">
        <f>IF(_Engine!$P$10=0,"",IF((AH114+AR114)&gt;0,AH114+AR114,""))</f>
        <v/>
      </c>
      <c r="M114" s="18" t="str">
        <f>IF(_Engine!$P$11=0,"",IF((AI114+AS114)&gt;0,AI114+AS114,""))</f>
        <v/>
      </c>
      <c r="N114" s="18" t="str">
        <f>IF(_Engine!$P$12=0,"",IF((AJ114+AT114)&gt;0,AJ114+AT114,""))</f>
        <v/>
      </c>
      <c r="O114" s="27">
        <f t="shared" si="4"/>
        <v>0</v>
      </c>
      <c r="Q114" s="28">
        <f>IF(AND(_Engine!$P$3=1,AU113&gt;0),ROUND(AU113*_Engine!$N$3/12,2),0)</f>
        <v>0</v>
      </c>
      <c r="R114" s="28">
        <f>IF(AND(_Engine!$P$4=1,AV113&gt;0),ROUND(AV113*_Engine!$N$4/12,2),0)</f>
        <v>0</v>
      </c>
      <c r="S114" s="28">
        <f>IF(AND(_Engine!$P$5=1,AW113&gt;0),ROUND(AW113*_Engine!$N$5/12,2),0)</f>
        <v>0</v>
      </c>
      <c r="T114" s="28">
        <f>IF(AND(_Engine!$P$6=1,AX113&gt;0),ROUND(AX113*_Engine!$N$6/12,2),0)</f>
        <v>0</v>
      </c>
      <c r="U114" s="28">
        <f>IF(AND(_Engine!$P$7=1,AY113&gt;0),ROUND(AY113*_Engine!$N$7/12,2),0)</f>
        <v>0</v>
      </c>
      <c r="V114" s="28">
        <f>IF(AND(_Engine!$P$8=1,AZ113&gt;0),ROUND(AZ113*_Engine!$N$8/12,2),0)</f>
        <v>0</v>
      </c>
      <c r="W114" s="28">
        <f>IF(AND(_Engine!$P$9=1,BA113&gt;0),ROUND(BA113*_Engine!$N$9/12,2),0)</f>
        <v>0</v>
      </c>
      <c r="X114" s="28">
        <f>IF(AND(_Engine!$P$10=1,BB113&gt;0),ROUND(BB113*_Engine!$N$10/12,2),0)</f>
        <v>0</v>
      </c>
      <c r="Y114" s="28">
        <f>IF(AND(_Engine!$P$11=1,BC113&gt;0),ROUND(BC113*_Engine!$N$11/12,2),0)</f>
        <v>0</v>
      </c>
      <c r="Z114" s="28">
        <f>IF(AND(_Engine!$P$12=1,BD113&gt;0),ROUND(BD113*_Engine!$N$12/12,2),0)</f>
        <v>0</v>
      </c>
      <c r="AA114" s="28">
        <f>IF(AND(_Engine!$P$3=1,AU113&gt;0),ROUND(MIN(_Engine!$O$3,AU113+Q114),2),0)</f>
        <v>0</v>
      </c>
      <c r="AB114" s="28">
        <f>IF(AND(_Engine!$P$4=1,AV113&gt;0),ROUND(MIN(_Engine!$O$4,AV113+R114),2),0)</f>
        <v>0</v>
      </c>
      <c r="AC114" s="28">
        <f>IF(AND(_Engine!$P$5=1,AW113&gt;0),ROUND(MIN(_Engine!$O$5,AW113+S114),2),0)</f>
        <v>0</v>
      </c>
      <c r="AD114" s="28">
        <f>IF(AND(_Engine!$P$6=1,AX113&gt;0),ROUND(MIN(_Engine!$O$6,AX113+T114),2),0)</f>
        <v>0</v>
      </c>
      <c r="AE114" s="28">
        <f>IF(AND(_Engine!$P$7=1,AY113&gt;0),ROUND(MIN(_Engine!$O$7,AY113+U114),2),0)</f>
        <v>0</v>
      </c>
      <c r="AF114" s="28">
        <f>IF(AND(_Engine!$P$8=1,AZ113&gt;0),ROUND(MIN(_Engine!$O$8,AZ113+V114),2),0)</f>
        <v>0</v>
      </c>
      <c r="AG114" s="28">
        <f>IF(AND(_Engine!$P$9=1,BA113&gt;0),ROUND(MIN(_Engine!$O$9,BA113+W114),2),0)</f>
        <v>0</v>
      </c>
      <c r="AH114" s="28">
        <f>IF(AND(_Engine!$P$10=1,BB113&gt;0),ROUND(MIN(_Engine!$O$10,BB113+X114),2),0)</f>
        <v>0</v>
      </c>
      <c r="AI114" s="28">
        <f>IF(AND(_Engine!$P$11=1,BC113&gt;0),ROUND(MIN(_Engine!$O$11,BC113+Y114),2),0)</f>
        <v>0</v>
      </c>
      <c r="AJ114" s="28">
        <f>IF(AND(_Engine!$P$12=1,BD113&gt;0),ROUND(MIN(_Engine!$O$12,BD113+Z114),2),0)</f>
        <v>0</v>
      </c>
      <c r="AK114" s="28">
        <f>IF(AND(_Engine!$P$3=1,AU113&gt;0),ROUND(MAX(0,MIN(AU113+Q114-AA114,BE114-0)),2),0)</f>
        <v>0</v>
      </c>
      <c r="AL114" s="28">
        <f>IF(AND(_Engine!$P$4=1,AV113&gt;0),ROUND(MAX(0,MIN(AV113+R114-AB114,BE114-SUM(AK114:AK114))),2),0)</f>
        <v>0</v>
      </c>
      <c r="AM114" s="28">
        <f>IF(AND(_Engine!$P$5=1,AW113&gt;0),ROUND(MAX(0,MIN(AW113+S114-AC114,BE114-SUM(AK114:AL114))),2),0)</f>
        <v>0</v>
      </c>
      <c r="AN114" s="28">
        <f>IF(AND(_Engine!$P$6=1,AX113&gt;0),ROUND(MAX(0,MIN(AX113+T114-AD114,BE114-SUM(AK114:AM114))),2),0)</f>
        <v>0</v>
      </c>
      <c r="AO114" s="28">
        <f>IF(AND(_Engine!$P$7=1,AY113&gt;0),ROUND(MAX(0,MIN(AY113+U114-AE114,BE114-SUM(AK114:AN114))),2),0)</f>
        <v>0</v>
      </c>
      <c r="AP114" s="28">
        <f>IF(AND(_Engine!$P$8=1,AZ113&gt;0),ROUND(MAX(0,MIN(AZ113+V114-AF114,BE114-SUM(AK114:AO114))),2),0)</f>
        <v>0</v>
      </c>
      <c r="AQ114" s="28">
        <f>IF(AND(_Engine!$P$9=1,BA113&gt;0),ROUND(MAX(0,MIN(BA113+W114-AG114,BE114-SUM(AK114:AP114))),2),0)</f>
        <v>0</v>
      </c>
      <c r="AR114" s="28">
        <f>IF(AND(_Engine!$P$10=1,BB113&gt;0),ROUND(MAX(0,MIN(BB113+X114-AH114,BE114-SUM(AK114:AQ114))),2),0)</f>
        <v>0</v>
      </c>
      <c r="AS114" s="28">
        <f>IF(AND(_Engine!$P$11=1,BC113&gt;0),ROUND(MAX(0,MIN(BC113+Y114-AI114,BE114-SUM(AK114:AR114))),2),0)</f>
        <v>0</v>
      </c>
      <c r="AT114" s="28">
        <f>IF(AND(_Engine!$P$12=1,BD113&gt;0),ROUND(MAX(0,MIN(BD113+Z114-AJ114,BE114-SUM(AK114:AS114))),2),0)</f>
        <v>0</v>
      </c>
      <c r="AU114" s="28">
        <f>IF(_Engine!$P$3=1,MAX(0,ROUND(AU113+Q114-AA114-AK114,2)),0)</f>
        <v>0</v>
      </c>
      <c r="AV114" s="28">
        <f>IF(_Engine!$P$4=1,MAX(0,ROUND(AV113+R114-AB114-AL114,2)),0)</f>
        <v>0</v>
      </c>
      <c r="AW114" s="28">
        <f>IF(_Engine!$P$5=1,MAX(0,ROUND(AW113+S114-AC114-AM114,2)),0)</f>
        <v>0</v>
      </c>
      <c r="AX114" s="28">
        <f>IF(_Engine!$P$6=1,MAX(0,ROUND(AX113+T114-AD114-AN114,2)),0)</f>
        <v>0</v>
      </c>
      <c r="AY114" s="28">
        <f>IF(_Engine!$P$7=1,MAX(0,ROUND(AY113+U114-AE114-AO114,2)),0)</f>
        <v>0</v>
      </c>
      <c r="AZ114" s="28">
        <f>IF(_Engine!$P$8=1,MAX(0,ROUND(AZ113+V114-AF114-AP114,2)),0)</f>
        <v>0</v>
      </c>
      <c r="BA114" s="28">
        <f>IF(_Engine!$P$9=1,MAX(0,ROUND(BA113+W114-AG114-AQ114,2)),0)</f>
        <v>0</v>
      </c>
      <c r="BB114" s="28">
        <f>IF(_Engine!$P$10=1,MAX(0,ROUND(BB113+X114-AH114-AR114,2)),0)</f>
        <v>0</v>
      </c>
      <c r="BC114" s="28">
        <f>IF(_Engine!$P$11=1,MAX(0,ROUND(BC113+Y114-AI114-AS114,2)),0)</f>
        <v>0</v>
      </c>
      <c r="BD114" s="28">
        <f>IF(_Engine!$P$12=1,MAX(0,ROUND(BD113+Z114-AJ114-AT114,2)),0)</f>
        <v>0</v>
      </c>
      <c r="BE114" s="28">
        <f>ROUND(IFERROR('Debt Planner'!$C$8,0)+IFERROR(C114,0)+MAX(0,_Engine!$E$14-SUM(AA114:AJ114)),2)</f>
        <v>0</v>
      </c>
    </row>
    <row r="115" spans="1:57" x14ac:dyDescent="0.3">
      <c r="A115" s="24">
        <v>107</v>
      </c>
      <c r="B115" s="25">
        <f t="shared" ca="1" si="5"/>
        <v>49420</v>
      </c>
      <c r="C115" s="26">
        <v>0</v>
      </c>
      <c r="D115" s="27">
        <f t="shared" si="3"/>
        <v>0</v>
      </c>
      <c r="E115" s="18" t="str">
        <f>IF(_Engine!$P$3=0,"",IF((AA115+AK115)&gt;0,AA115+AK115,""))</f>
        <v/>
      </c>
      <c r="F115" s="18" t="str">
        <f>IF(_Engine!$P$4=0,"",IF((AB115+AL115)&gt;0,AB115+AL115,""))</f>
        <v/>
      </c>
      <c r="G115" s="18" t="str">
        <f>IF(_Engine!$P$5=0,"",IF((AC115+AM115)&gt;0,AC115+AM115,""))</f>
        <v/>
      </c>
      <c r="H115" s="18" t="str">
        <f>IF(_Engine!$P$6=0,"",IF((AD115+AN115)&gt;0,AD115+AN115,""))</f>
        <v/>
      </c>
      <c r="I115" s="18" t="str">
        <f>IF(_Engine!$P$7=0,"",IF((AE115+AO115)&gt;0,AE115+AO115,""))</f>
        <v/>
      </c>
      <c r="J115" s="18" t="str">
        <f>IF(_Engine!$P$8=0,"",IF((AF115+AP115)&gt;0,AF115+AP115,""))</f>
        <v/>
      </c>
      <c r="K115" s="18" t="str">
        <f>IF(_Engine!$P$9=0,"",IF((AG115+AQ115)&gt;0,AG115+AQ115,""))</f>
        <v/>
      </c>
      <c r="L115" s="18" t="str">
        <f>IF(_Engine!$P$10=0,"",IF((AH115+AR115)&gt;0,AH115+AR115,""))</f>
        <v/>
      </c>
      <c r="M115" s="18" t="str">
        <f>IF(_Engine!$P$11=0,"",IF((AI115+AS115)&gt;0,AI115+AS115,""))</f>
        <v/>
      </c>
      <c r="N115" s="18" t="str">
        <f>IF(_Engine!$P$12=0,"",IF((AJ115+AT115)&gt;0,AJ115+AT115,""))</f>
        <v/>
      </c>
      <c r="O115" s="27">
        <f t="shared" si="4"/>
        <v>0</v>
      </c>
      <c r="Q115" s="28">
        <f>IF(AND(_Engine!$P$3=1,AU114&gt;0),ROUND(AU114*_Engine!$N$3/12,2),0)</f>
        <v>0</v>
      </c>
      <c r="R115" s="28">
        <f>IF(AND(_Engine!$P$4=1,AV114&gt;0),ROUND(AV114*_Engine!$N$4/12,2),0)</f>
        <v>0</v>
      </c>
      <c r="S115" s="28">
        <f>IF(AND(_Engine!$P$5=1,AW114&gt;0),ROUND(AW114*_Engine!$N$5/12,2),0)</f>
        <v>0</v>
      </c>
      <c r="T115" s="28">
        <f>IF(AND(_Engine!$P$6=1,AX114&gt;0),ROUND(AX114*_Engine!$N$6/12,2),0)</f>
        <v>0</v>
      </c>
      <c r="U115" s="28">
        <f>IF(AND(_Engine!$P$7=1,AY114&gt;0),ROUND(AY114*_Engine!$N$7/12,2),0)</f>
        <v>0</v>
      </c>
      <c r="V115" s="28">
        <f>IF(AND(_Engine!$P$8=1,AZ114&gt;0),ROUND(AZ114*_Engine!$N$8/12,2),0)</f>
        <v>0</v>
      </c>
      <c r="W115" s="28">
        <f>IF(AND(_Engine!$P$9=1,BA114&gt;0),ROUND(BA114*_Engine!$N$9/12,2),0)</f>
        <v>0</v>
      </c>
      <c r="X115" s="28">
        <f>IF(AND(_Engine!$P$10=1,BB114&gt;0),ROUND(BB114*_Engine!$N$10/12,2),0)</f>
        <v>0</v>
      </c>
      <c r="Y115" s="28">
        <f>IF(AND(_Engine!$P$11=1,BC114&gt;0),ROUND(BC114*_Engine!$N$11/12,2),0)</f>
        <v>0</v>
      </c>
      <c r="Z115" s="28">
        <f>IF(AND(_Engine!$P$12=1,BD114&gt;0),ROUND(BD114*_Engine!$N$12/12,2),0)</f>
        <v>0</v>
      </c>
      <c r="AA115" s="28">
        <f>IF(AND(_Engine!$P$3=1,AU114&gt;0),ROUND(MIN(_Engine!$O$3,AU114+Q115),2),0)</f>
        <v>0</v>
      </c>
      <c r="AB115" s="28">
        <f>IF(AND(_Engine!$P$4=1,AV114&gt;0),ROUND(MIN(_Engine!$O$4,AV114+R115),2),0)</f>
        <v>0</v>
      </c>
      <c r="AC115" s="28">
        <f>IF(AND(_Engine!$P$5=1,AW114&gt;0),ROUND(MIN(_Engine!$O$5,AW114+S115),2),0)</f>
        <v>0</v>
      </c>
      <c r="AD115" s="28">
        <f>IF(AND(_Engine!$P$6=1,AX114&gt;0),ROUND(MIN(_Engine!$O$6,AX114+T115),2),0)</f>
        <v>0</v>
      </c>
      <c r="AE115" s="28">
        <f>IF(AND(_Engine!$P$7=1,AY114&gt;0),ROUND(MIN(_Engine!$O$7,AY114+U115),2),0)</f>
        <v>0</v>
      </c>
      <c r="AF115" s="28">
        <f>IF(AND(_Engine!$P$8=1,AZ114&gt;0),ROUND(MIN(_Engine!$O$8,AZ114+V115),2),0)</f>
        <v>0</v>
      </c>
      <c r="AG115" s="28">
        <f>IF(AND(_Engine!$P$9=1,BA114&gt;0),ROUND(MIN(_Engine!$O$9,BA114+W115),2),0)</f>
        <v>0</v>
      </c>
      <c r="AH115" s="28">
        <f>IF(AND(_Engine!$P$10=1,BB114&gt;0),ROUND(MIN(_Engine!$O$10,BB114+X115),2),0)</f>
        <v>0</v>
      </c>
      <c r="AI115" s="28">
        <f>IF(AND(_Engine!$P$11=1,BC114&gt;0),ROUND(MIN(_Engine!$O$11,BC114+Y115),2),0)</f>
        <v>0</v>
      </c>
      <c r="AJ115" s="28">
        <f>IF(AND(_Engine!$P$12=1,BD114&gt;0),ROUND(MIN(_Engine!$O$12,BD114+Z115),2),0)</f>
        <v>0</v>
      </c>
      <c r="AK115" s="28">
        <f>IF(AND(_Engine!$P$3=1,AU114&gt;0),ROUND(MAX(0,MIN(AU114+Q115-AA115,BE115-0)),2),0)</f>
        <v>0</v>
      </c>
      <c r="AL115" s="28">
        <f>IF(AND(_Engine!$P$4=1,AV114&gt;0),ROUND(MAX(0,MIN(AV114+R115-AB115,BE115-SUM(AK115:AK115))),2),0)</f>
        <v>0</v>
      </c>
      <c r="AM115" s="28">
        <f>IF(AND(_Engine!$P$5=1,AW114&gt;0),ROUND(MAX(0,MIN(AW114+S115-AC115,BE115-SUM(AK115:AL115))),2),0)</f>
        <v>0</v>
      </c>
      <c r="AN115" s="28">
        <f>IF(AND(_Engine!$P$6=1,AX114&gt;0),ROUND(MAX(0,MIN(AX114+T115-AD115,BE115-SUM(AK115:AM115))),2),0)</f>
        <v>0</v>
      </c>
      <c r="AO115" s="28">
        <f>IF(AND(_Engine!$P$7=1,AY114&gt;0),ROUND(MAX(0,MIN(AY114+U115-AE115,BE115-SUM(AK115:AN115))),2),0)</f>
        <v>0</v>
      </c>
      <c r="AP115" s="28">
        <f>IF(AND(_Engine!$P$8=1,AZ114&gt;0),ROUND(MAX(0,MIN(AZ114+V115-AF115,BE115-SUM(AK115:AO115))),2),0)</f>
        <v>0</v>
      </c>
      <c r="AQ115" s="28">
        <f>IF(AND(_Engine!$P$9=1,BA114&gt;0),ROUND(MAX(0,MIN(BA114+W115-AG115,BE115-SUM(AK115:AP115))),2),0)</f>
        <v>0</v>
      </c>
      <c r="AR115" s="28">
        <f>IF(AND(_Engine!$P$10=1,BB114&gt;0),ROUND(MAX(0,MIN(BB114+X115-AH115,BE115-SUM(AK115:AQ115))),2),0)</f>
        <v>0</v>
      </c>
      <c r="AS115" s="28">
        <f>IF(AND(_Engine!$P$11=1,BC114&gt;0),ROUND(MAX(0,MIN(BC114+Y115-AI115,BE115-SUM(AK115:AR115))),2),0)</f>
        <v>0</v>
      </c>
      <c r="AT115" s="28">
        <f>IF(AND(_Engine!$P$12=1,BD114&gt;0),ROUND(MAX(0,MIN(BD114+Z115-AJ115,BE115-SUM(AK115:AS115))),2),0)</f>
        <v>0</v>
      </c>
      <c r="AU115" s="28">
        <f>IF(_Engine!$P$3=1,MAX(0,ROUND(AU114+Q115-AA115-AK115,2)),0)</f>
        <v>0</v>
      </c>
      <c r="AV115" s="28">
        <f>IF(_Engine!$P$4=1,MAX(0,ROUND(AV114+R115-AB115-AL115,2)),0)</f>
        <v>0</v>
      </c>
      <c r="AW115" s="28">
        <f>IF(_Engine!$P$5=1,MAX(0,ROUND(AW114+S115-AC115-AM115,2)),0)</f>
        <v>0</v>
      </c>
      <c r="AX115" s="28">
        <f>IF(_Engine!$P$6=1,MAX(0,ROUND(AX114+T115-AD115-AN115,2)),0)</f>
        <v>0</v>
      </c>
      <c r="AY115" s="28">
        <f>IF(_Engine!$P$7=1,MAX(0,ROUND(AY114+U115-AE115-AO115,2)),0)</f>
        <v>0</v>
      </c>
      <c r="AZ115" s="28">
        <f>IF(_Engine!$P$8=1,MAX(0,ROUND(AZ114+V115-AF115-AP115,2)),0)</f>
        <v>0</v>
      </c>
      <c r="BA115" s="28">
        <f>IF(_Engine!$P$9=1,MAX(0,ROUND(BA114+W115-AG115-AQ115,2)),0)</f>
        <v>0</v>
      </c>
      <c r="BB115" s="28">
        <f>IF(_Engine!$P$10=1,MAX(0,ROUND(BB114+X115-AH115-AR115,2)),0)</f>
        <v>0</v>
      </c>
      <c r="BC115" s="28">
        <f>IF(_Engine!$P$11=1,MAX(0,ROUND(BC114+Y115-AI115-AS115,2)),0)</f>
        <v>0</v>
      </c>
      <c r="BD115" s="28">
        <f>IF(_Engine!$P$12=1,MAX(0,ROUND(BD114+Z115-AJ115-AT115,2)),0)</f>
        <v>0</v>
      </c>
      <c r="BE115" s="28">
        <f>ROUND(IFERROR('Debt Planner'!$C$8,0)+IFERROR(C115,0)+MAX(0,_Engine!$E$14-SUM(AA115:AJ115)),2)</f>
        <v>0</v>
      </c>
    </row>
    <row r="116" spans="1:57" x14ac:dyDescent="0.3">
      <c r="A116" s="24">
        <v>108</v>
      </c>
      <c r="B116" s="25">
        <f t="shared" ca="1" si="5"/>
        <v>49450</v>
      </c>
      <c r="C116" s="26">
        <v>0</v>
      </c>
      <c r="D116" s="27">
        <f t="shared" si="3"/>
        <v>0</v>
      </c>
      <c r="E116" s="18" t="str">
        <f>IF(_Engine!$P$3=0,"",IF((AA116+AK116)&gt;0,AA116+AK116,""))</f>
        <v/>
      </c>
      <c r="F116" s="18" t="str">
        <f>IF(_Engine!$P$4=0,"",IF((AB116+AL116)&gt;0,AB116+AL116,""))</f>
        <v/>
      </c>
      <c r="G116" s="18" t="str">
        <f>IF(_Engine!$P$5=0,"",IF((AC116+AM116)&gt;0,AC116+AM116,""))</f>
        <v/>
      </c>
      <c r="H116" s="18" t="str">
        <f>IF(_Engine!$P$6=0,"",IF((AD116+AN116)&gt;0,AD116+AN116,""))</f>
        <v/>
      </c>
      <c r="I116" s="18" t="str">
        <f>IF(_Engine!$P$7=0,"",IF((AE116+AO116)&gt;0,AE116+AO116,""))</f>
        <v/>
      </c>
      <c r="J116" s="18" t="str">
        <f>IF(_Engine!$P$8=0,"",IF((AF116+AP116)&gt;0,AF116+AP116,""))</f>
        <v/>
      </c>
      <c r="K116" s="18" t="str">
        <f>IF(_Engine!$P$9=0,"",IF((AG116+AQ116)&gt;0,AG116+AQ116,""))</f>
        <v/>
      </c>
      <c r="L116" s="18" t="str">
        <f>IF(_Engine!$P$10=0,"",IF((AH116+AR116)&gt;0,AH116+AR116,""))</f>
        <v/>
      </c>
      <c r="M116" s="18" t="str">
        <f>IF(_Engine!$P$11=0,"",IF((AI116+AS116)&gt;0,AI116+AS116,""))</f>
        <v/>
      </c>
      <c r="N116" s="18" t="str">
        <f>IF(_Engine!$P$12=0,"",IF((AJ116+AT116)&gt;0,AJ116+AT116,""))</f>
        <v/>
      </c>
      <c r="O116" s="27">
        <f t="shared" si="4"/>
        <v>0</v>
      </c>
      <c r="Q116" s="28">
        <f>IF(AND(_Engine!$P$3=1,AU115&gt;0),ROUND(AU115*_Engine!$N$3/12,2),0)</f>
        <v>0</v>
      </c>
      <c r="R116" s="28">
        <f>IF(AND(_Engine!$P$4=1,AV115&gt;0),ROUND(AV115*_Engine!$N$4/12,2),0)</f>
        <v>0</v>
      </c>
      <c r="S116" s="28">
        <f>IF(AND(_Engine!$P$5=1,AW115&gt;0),ROUND(AW115*_Engine!$N$5/12,2),0)</f>
        <v>0</v>
      </c>
      <c r="T116" s="28">
        <f>IF(AND(_Engine!$P$6=1,AX115&gt;0),ROUND(AX115*_Engine!$N$6/12,2),0)</f>
        <v>0</v>
      </c>
      <c r="U116" s="28">
        <f>IF(AND(_Engine!$P$7=1,AY115&gt;0),ROUND(AY115*_Engine!$N$7/12,2),0)</f>
        <v>0</v>
      </c>
      <c r="V116" s="28">
        <f>IF(AND(_Engine!$P$8=1,AZ115&gt;0),ROUND(AZ115*_Engine!$N$8/12,2),0)</f>
        <v>0</v>
      </c>
      <c r="W116" s="28">
        <f>IF(AND(_Engine!$P$9=1,BA115&gt;0),ROUND(BA115*_Engine!$N$9/12,2),0)</f>
        <v>0</v>
      </c>
      <c r="X116" s="28">
        <f>IF(AND(_Engine!$P$10=1,BB115&gt;0),ROUND(BB115*_Engine!$N$10/12,2),0)</f>
        <v>0</v>
      </c>
      <c r="Y116" s="28">
        <f>IF(AND(_Engine!$P$11=1,BC115&gt;0),ROUND(BC115*_Engine!$N$11/12,2),0)</f>
        <v>0</v>
      </c>
      <c r="Z116" s="28">
        <f>IF(AND(_Engine!$P$12=1,BD115&gt;0),ROUND(BD115*_Engine!$N$12/12,2),0)</f>
        <v>0</v>
      </c>
      <c r="AA116" s="28">
        <f>IF(AND(_Engine!$P$3=1,AU115&gt;0),ROUND(MIN(_Engine!$O$3,AU115+Q116),2),0)</f>
        <v>0</v>
      </c>
      <c r="AB116" s="28">
        <f>IF(AND(_Engine!$P$4=1,AV115&gt;0),ROUND(MIN(_Engine!$O$4,AV115+R116),2),0)</f>
        <v>0</v>
      </c>
      <c r="AC116" s="28">
        <f>IF(AND(_Engine!$P$5=1,AW115&gt;0),ROUND(MIN(_Engine!$O$5,AW115+S116),2),0)</f>
        <v>0</v>
      </c>
      <c r="AD116" s="28">
        <f>IF(AND(_Engine!$P$6=1,AX115&gt;0),ROUND(MIN(_Engine!$O$6,AX115+T116),2),0)</f>
        <v>0</v>
      </c>
      <c r="AE116" s="28">
        <f>IF(AND(_Engine!$P$7=1,AY115&gt;0),ROUND(MIN(_Engine!$O$7,AY115+U116),2),0)</f>
        <v>0</v>
      </c>
      <c r="AF116" s="28">
        <f>IF(AND(_Engine!$P$8=1,AZ115&gt;0),ROUND(MIN(_Engine!$O$8,AZ115+V116),2),0)</f>
        <v>0</v>
      </c>
      <c r="AG116" s="28">
        <f>IF(AND(_Engine!$P$9=1,BA115&gt;0),ROUND(MIN(_Engine!$O$9,BA115+W116),2),0)</f>
        <v>0</v>
      </c>
      <c r="AH116" s="28">
        <f>IF(AND(_Engine!$P$10=1,BB115&gt;0),ROUND(MIN(_Engine!$O$10,BB115+X116),2),0)</f>
        <v>0</v>
      </c>
      <c r="AI116" s="28">
        <f>IF(AND(_Engine!$P$11=1,BC115&gt;0),ROUND(MIN(_Engine!$O$11,BC115+Y116),2),0)</f>
        <v>0</v>
      </c>
      <c r="AJ116" s="28">
        <f>IF(AND(_Engine!$P$12=1,BD115&gt;0),ROUND(MIN(_Engine!$O$12,BD115+Z116),2),0)</f>
        <v>0</v>
      </c>
      <c r="AK116" s="28">
        <f>IF(AND(_Engine!$P$3=1,AU115&gt;0),ROUND(MAX(0,MIN(AU115+Q116-AA116,BE116-0)),2),0)</f>
        <v>0</v>
      </c>
      <c r="AL116" s="28">
        <f>IF(AND(_Engine!$P$4=1,AV115&gt;0),ROUND(MAX(0,MIN(AV115+R116-AB116,BE116-SUM(AK116:AK116))),2),0)</f>
        <v>0</v>
      </c>
      <c r="AM116" s="28">
        <f>IF(AND(_Engine!$P$5=1,AW115&gt;0),ROUND(MAX(0,MIN(AW115+S116-AC116,BE116-SUM(AK116:AL116))),2),0)</f>
        <v>0</v>
      </c>
      <c r="AN116" s="28">
        <f>IF(AND(_Engine!$P$6=1,AX115&gt;0),ROUND(MAX(0,MIN(AX115+T116-AD116,BE116-SUM(AK116:AM116))),2),0)</f>
        <v>0</v>
      </c>
      <c r="AO116" s="28">
        <f>IF(AND(_Engine!$P$7=1,AY115&gt;0),ROUND(MAX(0,MIN(AY115+U116-AE116,BE116-SUM(AK116:AN116))),2),0)</f>
        <v>0</v>
      </c>
      <c r="AP116" s="28">
        <f>IF(AND(_Engine!$P$8=1,AZ115&gt;0),ROUND(MAX(0,MIN(AZ115+V116-AF116,BE116-SUM(AK116:AO116))),2),0)</f>
        <v>0</v>
      </c>
      <c r="AQ116" s="28">
        <f>IF(AND(_Engine!$P$9=1,BA115&gt;0),ROUND(MAX(0,MIN(BA115+W116-AG116,BE116-SUM(AK116:AP116))),2),0)</f>
        <v>0</v>
      </c>
      <c r="AR116" s="28">
        <f>IF(AND(_Engine!$P$10=1,BB115&gt;0),ROUND(MAX(0,MIN(BB115+X116-AH116,BE116-SUM(AK116:AQ116))),2),0)</f>
        <v>0</v>
      </c>
      <c r="AS116" s="28">
        <f>IF(AND(_Engine!$P$11=1,BC115&gt;0),ROUND(MAX(0,MIN(BC115+Y116-AI116,BE116-SUM(AK116:AR116))),2),0)</f>
        <v>0</v>
      </c>
      <c r="AT116" s="28">
        <f>IF(AND(_Engine!$P$12=1,BD115&gt;0),ROUND(MAX(0,MIN(BD115+Z116-AJ116,BE116-SUM(AK116:AS116))),2),0)</f>
        <v>0</v>
      </c>
      <c r="AU116" s="28">
        <f>IF(_Engine!$P$3=1,MAX(0,ROUND(AU115+Q116-AA116-AK116,2)),0)</f>
        <v>0</v>
      </c>
      <c r="AV116" s="28">
        <f>IF(_Engine!$P$4=1,MAX(0,ROUND(AV115+R116-AB116-AL116,2)),0)</f>
        <v>0</v>
      </c>
      <c r="AW116" s="28">
        <f>IF(_Engine!$P$5=1,MAX(0,ROUND(AW115+S116-AC116-AM116,2)),0)</f>
        <v>0</v>
      </c>
      <c r="AX116" s="28">
        <f>IF(_Engine!$P$6=1,MAX(0,ROUND(AX115+T116-AD116-AN116,2)),0)</f>
        <v>0</v>
      </c>
      <c r="AY116" s="28">
        <f>IF(_Engine!$P$7=1,MAX(0,ROUND(AY115+U116-AE116-AO116,2)),0)</f>
        <v>0</v>
      </c>
      <c r="AZ116" s="28">
        <f>IF(_Engine!$P$8=1,MAX(0,ROUND(AZ115+V116-AF116-AP116,2)),0)</f>
        <v>0</v>
      </c>
      <c r="BA116" s="28">
        <f>IF(_Engine!$P$9=1,MAX(0,ROUND(BA115+W116-AG116-AQ116,2)),0)</f>
        <v>0</v>
      </c>
      <c r="BB116" s="28">
        <f>IF(_Engine!$P$10=1,MAX(0,ROUND(BB115+X116-AH116-AR116,2)),0)</f>
        <v>0</v>
      </c>
      <c r="BC116" s="28">
        <f>IF(_Engine!$P$11=1,MAX(0,ROUND(BC115+Y116-AI116-AS116,2)),0)</f>
        <v>0</v>
      </c>
      <c r="BD116" s="28">
        <f>IF(_Engine!$P$12=1,MAX(0,ROUND(BD115+Z116-AJ116-AT116,2)),0)</f>
        <v>0</v>
      </c>
      <c r="BE116" s="28">
        <f>ROUND(IFERROR('Debt Planner'!$C$8,0)+IFERROR(C116,0)+MAX(0,_Engine!$E$14-SUM(AA116:AJ116)),2)</f>
        <v>0</v>
      </c>
    </row>
    <row r="117" spans="1:57" x14ac:dyDescent="0.3">
      <c r="A117" s="24">
        <v>109</v>
      </c>
      <c r="B117" s="25">
        <f t="shared" ca="1" si="5"/>
        <v>49481</v>
      </c>
      <c r="C117" s="26">
        <v>0</v>
      </c>
      <c r="D117" s="27">
        <f t="shared" si="3"/>
        <v>0</v>
      </c>
      <c r="E117" s="18" t="str">
        <f>IF(_Engine!$P$3=0,"",IF((AA117+AK117)&gt;0,AA117+AK117,""))</f>
        <v/>
      </c>
      <c r="F117" s="18" t="str">
        <f>IF(_Engine!$P$4=0,"",IF((AB117+AL117)&gt;0,AB117+AL117,""))</f>
        <v/>
      </c>
      <c r="G117" s="18" t="str">
        <f>IF(_Engine!$P$5=0,"",IF((AC117+AM117)&gt;0,AC117+AM117,""))</f>
        <v/>
      </c>
      <c r="H117" s="18" t="str">
        <f>IF(_Engine!$P$6=0,"",IF((AD117+AN117)&gt;0,AD117+AN117,""))</f>
        <v/>
      </c>
      <c r="I117" s="18" t="str">
        <f>IF(_Engine!$P$7=0,"",IF((AE117+AO117)&gt;0,AE117+AO117,""))</f>
        <v/>
      </c>
      <c r="J117" s="18" t="str">
        <f>IF(_Engine!$P$8=0,"",IF((AF117+AP117)&gt;0,AF117+AP117,""))</f>
        <v/>
      </c>
      <c r="K117" s="18" t="str">
        <f>IF(_Engine!$P$9=0,"",IF((AG117+AQ117)&gt;0,AG117+AQ117,""))</f>
        <v/>
      </c>
      <c r="L117" s="18" t="str">
        <f>IF(_Engine!$P$10=0,"",IF((AH117+AR117)&gt;0,AH117+AR117,""))</f>
        <v/>
      </c>
      <c r="M117" s="18" t="str">
        <f>IF(_Engine!$P$11=0,"",IF((AI117+AS117)&gt;0,AI117+AS117,""))</f>
        <v/>
      </c>
      <c r="N117" s="18" t="str">
        <f>IF(_Engine!$P$12=0,"",IF((AJ117+AT117)&gt;0,AJ117+AT117,""))</f>
        <v/>
      </c>
      <c r="O117" s="27">
        <f t="shared" si="4"/>
        <v>0</v>
      </c>
      <c r="Q117" s="28">
        <f>IF(AND(_Engine!$P$3=1,AU116&gt;0),ROUND(AU116*_Engine!$N$3/12,2),0)</f>
        <v>0</v>
      </c>
      <c r="R117" s="28">
        <f>IF(AND(_Engine!$P$4=1,AV116&gt;0),ROUND(AV116*_Engine!$N$4/12,2),0)</f>
        <v>0</v>
      </c>
      <c r="S117" s="28">
        <f>IF(AND(_Engine!$P$5=1,AW116&gt;0),ROUND(AW116*_Engine!$N$5/12,2),0)</f>
        <v>0</v>
      </c>
      <c r="T117" s="28">
        <f>IF(AND(_Engine!$P$6=1,AX116&gt;0),ROUND(AX116*_Engine!$N$6/12,2),0)</f>
        <v>0</v>
      </c>
      <c r="U117" s="28">
        <f>IF(AND(_Engine!$P$7=1,AY116&gt;0),ROUND(AY116*_Engine!$N$7/12,2),0)</f>
        <v>0</v>
      </c>
      <c r="V117" s="28">
        <f>IF(AND(_Engine!$P$8=1,AZ116&gt;0),ROUND(AZ116*_Engine!$N$8/12,2),0)</f>
        <v>0</v>
      </c>
      <c r="W117" s="28">
        <f>IF(AND(_Engine!$P$9=1,BA116&gt;0),ROUND(BA116*_Engine!$N$9/12,2),0)</f>
        <v>0</v>
      </c>
      <c r="X117" s="28">
        <f>IF(AND(_Engine!$P$10=1,BB116&gt;0),ROUND(BB116*_Engine!$N$10/12,2),0)</f>
        <v>0</v>
      </c>
      <c r="Y117" s="28">
        <f>IF(AND(_Engine!$P$11=1,BC116&gt;0),ROUND(BC116*_Engine!$N$11/12,2),0)</f>
        <v>0</v>
      </c>
      <c r="Z117" s="28">
        <f>IF(AND(_Engine!$P$12=1,BD116&gt;0),ROUND(BD116*_Engine!$N$12/12,2),0)</f>
        <v>0</v>
      </c>
      <c r="AA117" s="28">
        <f>IF(AND(_Engine!$P$3=1,AU116&gt;0),ROUND(MIN(_Engine!$O$3,AU116+Q117),2),0)</f>
        <v>0</v>
      </c>
      <c r="AB117" s="28">
        <f>IF(AND(_Engine!$P$4=1,AV116&gt;0),ROUND(MIN(_Engine!$O$4,AV116+R117),2),0)</f>
        <v>0</v>
      </c>
      <c r="AC117" s="28">
        <f>IF(AND(_Engine!$P$5=1,AW116&gt;0),ROUND(MIN(_Engine!$O$5,AW116+S117),2),0)</f>
        <v>0</v>
      </c>
      <c r="AD117" s="28">
        <f>IF(AND(_Engine!$P$6=1,AX116&gt;0),ROUND(MIN(_Engine!$O$6,AX116+T117),2),0)</f>
        <v>0</v>
      </c>
      <c r="AE117" s="28">
        <f>IF(AND(_Engine!$P$7=1,AY116&gt;0),ROUND(MIN(_Engine!$O$7,AY116+U117),2),0)</f>
        <v>0</v>
      </c>
      <c r="AF117" s="28">
        <f>IF(AND(_Engine!$P$8=1,AZ116&gt;0),ROUND(MIN(_Engine!$O$8,AZ116+V117),2),0)</f>
        <v>0</v>
      </c>
      <c r="AG117" s="28">
        <f>IF(AND(_Engine!$P$9=1,BA116&gt;0),ROUND(MIN(_Engine!$O$9,BA116+W117),2),0)</f>
        <v>0</v>
      </c>
      <c r="AH117" s="28">
        <f>IF(AND(_Engine!$P$10=1,BB116&gt;0),ROUND(MIN(_Engine!$O$10,BB116+X117),2),0)</f>
        <v>0</v>
      </c>
      <c r="AI117" s="28">
        <f>IF(AND(_Engine!$P$11=1,BC116&gt;0),ROUND(MIN(_Engine!$O$11,BC116+Y117),2),0)</f>
        <v>0</v>
      </c>
      <c r="AJ117" s="28">
        <f>IF(AND(_Engine!$P$12=1,BD116&gt;0),ROUND(MIN(_Engine!$O$12,BD116+Z117),2),0)</f>
        <v>0</v>
      </c>
      <c r="AK117" s="28">
        <f>IF(AND(_Engine!$P$3=1,AU116&gt;0),ROUND(MAX(0,MIN(AU116+Q117-AA117,BE117-0)),2),0)</f>
        <v>0</v>
      </c>
      <c r="AL117" s="28">
        <f>IF(AND(_Engine!$P$4=1,AV116&gt;0),ROUND(MAX(0,MIN(AV116+R117-AB117,BE117-SUM(AK117:AK117))),2),0)</f>
        <v>0</v>
      </c>
      <c r="AM117" s="28">
        <f>IF(AND(_Engine!$P$5=1,AW116&gt;0),ROUND(MAX(0,MIN(AW116+S117-AC117,BE117-SUM(AK117:AL117))),2),0)</f>
        <v>0</v>
      </c>
      <c r="AN117" s="28">
        <f>IF(AND(_Engine!$P$6=1,AX116&gt;0),ROUND(MAX(0,MIN(AX116+T117-AD117,BE117-SUM(AK117:AM117))),2),0)</f>
        <v>0</v>
      </c>
      <c r="AO117" s="28">
        <f>IF(AND(_Engine!$P$7=1,AY116&gt;0),ROUND(MAX(0,MIN(AY116+U117-AE117,BE117-SUM(AK117:AN117))),2),0)</f>
        <v>0</v>
      </c>
      <c r="AP117" s="28">
        <f>IF(AND(_Engine!$P$8=1,AZ116&gt;0),ROUND(MAX(0,MIN(AZ116+V117-AF117,BE117-SUM(AK117:AO117))),2),0)</f>
        <v>0</v>
      </c>
      <c r="AQ117" s="28">
        <f>IF(AND(_Engine!$P$9=1,BA116&gt;0),ROUND(MAX(0,MIN(BA116+W117-AG117,BE117-SUM(AK117:AP117))),2),0)</f>
        <v>0</v>
      </c>
      <c r="AR117" s="28">
        <f>IF(AND(_Engine!$P$10=1,BB116&gt;0),ROUND(MAX(0,MIN(BB116+X117-AH117,BE117-SUM(AK117:AQ117))),2),0)</f>
        <v>0</v>
      </c>
      <c r="AS117" s="28">
        <f>IF(AND(_Engine!$P$11=1,BC116&gt;0),ROUND(MAX(0,MIN(BC116+Y117-AI117,BE117-SUM(AK117:AR117))),2),0)</f>
        <v>0</v>
      </c>
      <c r="AT117" s="28">
        <f>IF(AND(_Engine!$P$12=1,BD116&gt;0),ROUND(MAX(0,MIN(BD116+Z117-AJ117,BE117-SUM(AK117:AS117))),2),0)</f>
        <v>0</v>
      </c>
      <c r="AU117" s="28">
        <f>IF(_Engine!$P$3=1,MAX(0,ROUND(AU116+Q117-AA117-AK117,2)),0)</f>
        <v>0</v>
      </c>
      <c r="AV117" s="28">
        <f>IF(_Engine!$P$4=1,MAX(0,ROUND(AV116+R117-AB117-AL117,2)),0)</f>
        <v>0</v>
      </c>
      <c r="AW117" s="28">
        <f>IF(_Engine!$P$5=1,MAX(0,ROUND(AW116+S117-AC117-AM117,2)),0)</f>
        <v>0</v>
      </c>
      <c r="AX117" s="28">
        <f>IF(_Engine!$P$6=1,MAX(0,ROUND(AX116+T117-AD117-AN117,2)),0)</f>
        <v>0</v>
      </c>
      <c r="AY117" s="28">
        <f>IF(_Engine!$P$7=1,MAX(0,ROUND(AY116+U117-AE117-AO117,2)),0)</f>
        <v>0</v>
      </c>
      <c r="AZ117" s="28">
        <f>IF(_Engine!$P$8=1,MAX(0,ROUND(AZ116+V117-AF117-AP117,2)),0)</f>
        <v>0</v>
      </c>
      <c r="BA117" s="28">
        <f>IF(_Engine!$P$9=1,MAX(0,ROUND(BA116+W117-AG117-AQ117,2)),0)</f>
        <v>0</v>
      </c>
      <c r="BB117" s="28">
        <f>IF(_Engine!$P$10=1,MAX(0,ROUND(BB116+X117-AH117-AR117,2)),0)</f>
        <v>0</v>
      </c>
      <c r="BC117" s="28">
        <f>IF(_Engine!$P$11=1,MAX(0,ROUND(BC116+Y117-AI117-AS117,2)),0)</f>
        <v>0</v>
      </c>
      <c r="BD117" s="28">
        <f>IF(_Engine!$P$12=1,MAX(0,ROUND(BD116+Z117-AJ117-AT117,2)),0)</f>
        <v>0</v>
      </c>
      <c r="BE117" s="28">
        <f>ROUND(IFERROR('Debt Planner'!$C$8,0)+IFERROR(C117,0)+MAX(0,_Engine!$E$14-SUM(AA117:AJ117)),2)</f>
        <v>0</v>
      </c>
    </row>
    <row r="118" spans="1:57" x14ac:dyDescent="0.3">
      <c r="A118" s="24">
        <v>110</v>
      </c>
      <c r="B118" s="25">
        <f t="shared" ca="1" si="5"/>
        <v>49511</v>
      </c>
      <c r="C118" s="26">
        <v>0</v>
      </c>
      <c r="D118" s="27">
        <f t="shared" si="3"/>
        <v>0</v>
      </c>
      <c r="E118" s="18" t="str">
        <f>IF(_Engine!$P$3=0,"",IF((AA118+AK118)&gt;0,AA118+AK118,""))</f>
        <v/>
      </c>
      <c r="F118" s="18" t="str">
        <f>IF(_Engine!$P$4=0,"",IF((AB118+AL118)&gt;0,AB118+AL118,""))</f>
        <v/>
      </c>
      <c r="G118" s="18" t="str">
        <f>IF(_Engine!$P$5=0,"",IF((AC118+AM118)&gt;0,AC118+AM118,""))</f>
        <v/>
      </c>
      <c r="H118" s="18" t="str">
        <f>IF(_Engine!$P$6=0,"",IF((AD118+AN118)&gt;0,AD118+AN118,""))</f>
        <v/>
      </c>
      <c r="I118" s="18" t="str">
        <f>IF(_Engine!$P$7=0,"",IF((AE118+AO118)&gt;0,AE118+AO118,""))</f>
        <v/>
      </c>
      <c r="J118" s="18" t="str">
        <f>IF(_Engine!$P$8=0,"",IF((AF118+AP118)&gt;0,AF118+AP118,""))</f>
        <v/>
      </c>
      <c r="K118" s="18" t="str">
        <f>IF(_Engine!$P$9=0,"",IF((AG118+AQ118)&gt;0,AG118+AQ118,""))</f>
        <v/>
      </c>
      <c r="L118" s="18" t="str">
        <f>IF(_Engine!$P$10=0,"",IF((AH118+AR118)&gt;0,AH118+AR118,""))</f>
        <v/>
      </c>
      <c r="M118" s="18" t="str">
        <f>IF(_Engine!$P$11=0,"",IF((AI118+AS118)&gt;0,AI118+AS118,""))</f>
        <v/>
      </c>
      <c r="N118" s="18" t="str">
        <f>IF(_Engine!$P$12=0,"",IF((AJ118+AT118)&gt;0,AJ118+AT118,""))</f>
        <v/>
      </c>
      <c r="O118" s="27">
        <f t="shared" si="4"/>
        <v>0</v>
      </c>
      <c r="Q118" s="28">
        <f>IF(AND(_Engine!$P$3=1,AU117&gt;0),ROUND(AU117*_Engine!$N$3/12,2),0)</f>
        <v>0</v>
      </c>
      <c r="R118" s="28">
        <f>IF(AND(_Engine!$P$4=1,AV117&gt;0),ROUND(AV117*_Engine!$N$4/12,2),0)</f>
        <v>0</v>
      </c>
      <c r="S118" s="28">
        <f>IF(AND(_Engine!$P$5=1,AW117&gt;0),ROUND(AW117*_Engine!$N$5/12,2),0)</f>
        <v>0</v>
      </c>
      <c r="T118" s="28">
        <f>IF(AND(_Engine!$P$6=1,AX117&gt;0),ROUND(AX117*_Engine!$N$6/12,2),0)</f>
        <v>0</v>
      </c>
      <c r="U118" s="28">
        <f>IF(AND(_Engine!$P$7=1,AY117&gt;0),ROUND(AY117*_Engine!$N$7/12,2),0)</f>
        <v>0</v>
      </c>
      <c r="V118" s="28">
        <f>IF(AND(_Engine!$P$8=1,AZ117&gt;0),ROUND(AZ117*_Engine!$N$8/12,2),0)</f>
        <v>0</v>
      </c>
      <c r="W118" s="28">
        <f>IF(AND(_Engine!$P$9=1,BA117&gt;0),ROUND(BA117*_Engine!$N$9/12,2),0)</f>
        <v>0</v>
      </c>
      <c r="X118" s="28">
        <f>IF(AND(_Engine!$P$10=1,BB117&gt;0),ROUND(BB117*_Engine!$N$10/12,2),0)</f>
        <v>0</v>
      </c>
      <c r="Y118" s="28">
        <f>IF(AND(_Engine!$P$11=1,BC117&gt;0),ROUND(BC117*_Engine!$N$11/12,2),0)</f>
        <v>0</v>
      </c>
      <c r="Z118" s="28">
        <f>IF(AND(_Engine!$P$12=1,BD117&gt;0),ROUND(BD117*_Engine!$N$12/12,2),0)</f>
        <v>0</v>
      </c>
      <c r="AA118" s="28">
        <f>IF(AND(_Engine!$P$3=1,AU117&gt;0),ROUND(MIN(_Engine!$O$3,AU117+Q118),2),0)</f>
        <v>0</v>
      </c>
      <c r="AB118" s="28">
        <f>IF(AND(_Engine!$P$4=1,AV117&gt;0),ROUND(MIN(_Engine!$O$4,AV117+R118),2),0)</f>
        <v>0</v>
      </c>
      <c r="AC118" s="28">
        <f>IF(AND(_Engine!$P$5=1,AW117&gt;0),ROUND(MIN(_Engine!$O$5,AW117+S118),2),0)</f>
        <v>0</v>
      </c>
      <c r="AD118" s="28">
        <f>IF(AND(_Engine!$P$6=1,AX117&gt;0),ROUND(MIN(_Engine!$O$6,AX117+T118),2),0)</f>
        <v>0</v>
      </c>
      <c r="AE118" s="28">
        <f>IF(AND(_Engine!$P$7=1,AY117&gt;0),ROUND(MIN(_Engine!$O$7,AY117+U118),2),0)</f>
        <v>0</v>
      </c>
      <c r="AF118" s="28">
        <f>IF(AND(_Engine!$P$8=1,AZ117&gt;0),ROUND(MIN(_Engine!$O$8,AZ117+V118),2),0)</f>
        <v>0</v>
      </c>
      <c r="AG118" s="28">
        <f>IF(AND(_Engine!$P$9=1,BA117&gt;0),ROUND(MIN(_Engine!$O$9,BA117+W118),2),0)</f>
        <v>0</v>
      </c>
      <c r="AH118" s="28">
        <f>IF(AND(_Engine!$P$10=1,BB117&gt;0),ROUND(MIN(_Engine!$O$10,BB117+X118),2),0)</f>
        <v>0</v>
      </c>
      <c r="AI118" s="28">
        <f>IF(AND(_Engine!$P$11=1,BC117&gt;0),ROUND(MIN(_Engine!$O$11,BC117+Y118),2),0)</f>
        <v>0</v>
      </c>
      <c r="AJ118" s="28">
        <f>IF(AND(_Engine!$P$12=1,BD117&gt;0),ROUND(MIN(_Engine!$O$12,BD117+Z118),2),0)</f>
        <v>0</v>
      </c>
      <c r="AK118" s="28">
        <f>IF(AND(_Engine!$P$3=1,AU117&gt;0),ROUND(MAX(0,MIN(AU117+Q118-AA118,BE118-0)),2),0)</f>
        <v>0</v>
      </c>
      <c r="AL118" s="28">
        <f>IF(AND(_Engine!$P$4=1,AV117&gt;0),ROUND(MAX(0,MIN(AV117+R118-AB118,BE118-SUM(AK118:AK118))),2),0)</f>
        <v>0</v>
      </c>
      <c r="AM118" s="28">
        <f>IF(AND(_Engine!$P$5=1,AW117&gt;0),ROUND(MAX(0,MIN(AW117+S118-AC118,BE118-SUM(AK118:AL118))),2),0)</f>
        <v>0</v>
      </c>
      <c r="AN118" s="28">
        <f>IF(AND(_Engine!$P$6=1,AX117&gt;0),ROUND(MAX(0,MIN(AX117+T118-AD118,BE118-SUM(AK118:AM118))),2),0)</f>
        <v>0</v>
      </c>
      <c r="AO118" s="28">
        <f>IF(AND(_Engine!$P$7=1,AY117&gt;0),ROUND(MAX(0,MIN(AY117+U118-AE118,BE118-SUM(AK118:AN118))),2),0)</f>
        <v>0</v>
      </c>
      <c r="AP118" s="28">
        <f>IF(AND(_Engine!$P$8=1,AZ117&gt;0),ROUND(MAX(0,MIN(AZ117+V118-AF118,BE118-SUM(AK118:AO118))),2),0)</f>
        <v>0</v>
      </c>
      <c r="AQ118" s="28">
        <f>IF(AND(_Engine!$P$9=1,BA117&gt;0),ROUND(MAX(0,MIN(BA117+W118-AG118,BE118-SUM(AK118:AP118))),2),0)</f>
        <v>0</v>
      </c>
      <c r="AR118" s="28">
        <f>IF(AND(_Engine!$P$10=1,BB117&gt;0),ROUND(MAX(0,MIN(BB117+X118-AH118,BE118-SUM(AK118:AQ118))),2),0)</f>
        <v>0</v>
      </c>
      <c r="AS118" s="28">
        <f>IF(AND(_Engine!$P$11=1,BC117&gt;0),ROUND(MAX(0,MIN(BC117+Y118-AI118,BE118-SUM(AK118:AR118))),2),0)</f>
        <v>0</v>
      </c>
      <c r="AT118" s="28">
        <f>IF(AND(_Engine!$P$12=1,BD117&gt;0),ROUND(MAX(0,MIN(BD117+Z118-AJ118,BE118-SUM(AK118:AS118))),2),0)</f>
        <v>0</v>
      </c>
      <c r="AU118" s="28">
        <f>IF(_Engine!$P$3=1,MAX(0,ROUND(AU117+Q118-AA118-AK118,2)),0)</f>
        <v>0</v>
      </c>
      <c r="AV118" s="28">
        <f>IF(_Engine!$P$4=1,MAX(0,ROUND(AV117+R118-AB118-AL118,2)),0)</f>
        <v>0</v>
      </c>
      <c r="AW118" s="28">
        <f>IF(_Engine!$P$5=1,MAX(0,ROUND(AW117+S118-AC118-AM118,2)),0)</f>
        <v>0</v>
      </c>
      <c r="AX118" s="28">
        <f>IF(_Engine!$P$6=1,MAX(0,ROUND(AX117+T118-AD118-AN118,2)),0)</f>
        <v>0</v>
      </c>
      <c r="AY118" s="28">
        <f>IF(_Engine!$P$7=1,MAX(0,ROUND(AY117+U118-AE118-AO118,2)),0)</f>
        <v>0</v>
      </c>
      <c r="AZ118" s="28">
        <f>IF(_Engine!$P$8=1,MAX(0,ROUND(AZ117+V118-AF118-AP118,2)),0)</f>
        <v>0</v>
      </c>
      <c r="BA118" s="28">
        <f>IF(_Engine!$P$9=1,MAX(0,ROUND(BA117+W118-AG118-AQ118,2)),0)</f>
        <v>0</v>
      </c>
      <c r="BB118" s="28">
        <f>IF(_Engine!$P$10=1,MAX(0,ROUND(BB117+X118-AH118-AR118,2)),0)</f>
        <v>0</v>
      </c>
      <c r="BC118" s="28">
        <f>IF(_Engine!$P$11=1,MAX(0,ROUND(BC117+Y118-AI118-AS118,2)),0)</f>
        <v>0</v>
      </c>
      <c r="BD118" s="28">
        <f>IF(_Engine!$P$12=1,MAX(0,ROUND(BD117+Z118-AJ118-AT118,2)),0)</f>
        <v>0</v>
      </c>
      <c r="BE118" s="28">
        <f>ROUND(IFERROR('Debt Planner'!$C$8,0)+IFERROR(C118,0)+MAX(0,_Engine!$E$14-SUM(AA118:AJ118)),2)</f>
        <v>0</v>
      </c>
    </row>
    <row r="119" spans="1:57" x14ac:dyDescent="0.3">
      <c r="A119" s="24">
        <v>111</v>
      </c>
      <c r="B119" s="25">
        <f t="shared" ca="1" si="5"/>
        <v>49542</v>
      </c>
      <c r="C119" s="26">
        <v>0</v>
      </c>
      <c r="D119" s="27">
        <f t="shared" si="3"/>
        <v>0</v>
      </c>
      <c r="E119" s="18" t="str">
        <f>IF(_Engine!$P$3=0,"",IF((AA119+AK119)&gt;0,AA119+AK119,""))</f>
        <v/>
      </c>
      <c r="F119" s="18" t="str">
        <f>IF(_Engine!$P$4=0,"",IF((AB119+AL119)&gt;0,AB119+AL119,""))</f>
        <v/>
      </c>
      <c r="G119" s="18" t="str">
        <f>IF(_Engine!$P$5=0,"",IF((AC119+AM119)&gt;0,AC119+AM119,""))</f>
        <v/>
      </c>
      <c r="H119" s="18" t="str">
        <f>IF(_Engine!$P$6=0,"",IF((AD119+AN119)&gt;0,AD119+AN119,""))</f>
        <v/>
      </c>
      <c r="I119" s="18" t="str">
        <f>IF(_Engine!$P$7=0,"",IF((AE119+AO119)&gt;0,AE119+AO119,""))</f>
        <v/>
      </c>
      <c r="J119" s="18" t="str">
        <f>IF(_Engine!$P$8=0,"",IF((AF119+AP119)&gt;0,AF119+AP119,""))</f>
        <v/>
      </c>
      <c r="K119" s="18" t="str">
        <f>IF(_Engine!$P$9=0,"",IF((AG119+AQ119)&gt;0,AG119+AQ119,""))</f>
        <v/>
      </c>
      <c r="L119" s="18" t="str">
        <f>IF(_Engine!$P$10=0,"",IF((AH119+AR119)&gt;0,AH119+AR119,""))</f>
        <v/>
      </c>
      <c r="M119" s="18" t="str">
        <f>IF(_Engine!$P$11=0,"",IF((AI119+AS119)&gt;0,AI119+AS119,""))</f>
        <v/>
      </c>
      <c r="N119" s="18" t="str">
        <f>IF(_Engine!$P$12=0,"",IF((AJ119+AT119)&gt;0,AJ119+AT119,""))</f>
        <v/>
      </c>
      <c r="O119" s="27">
        <f t="shared" si="4"/>
        <v>0</v>
      </c>
      <c r="Q119" s="28">
        <f>IF(AND(_Engine!$P$3=1,AU118&gt;0),ROUND(AU118*_Engine!$N$3/12,2),0)</f>
        <v>0</v>
      </c>
      <c r="R119" s="28">
        <f>IF(AND(_Engine!$P$4=1,AV118&gt;0),ROUND(AV118*_Engine!$N$4/12,2),0)</f>
        <v>0</v>
      </c>
      <c r="S119" s="28">
        <f>IF(AND(_Engine!$P$5=1,AW118&gt;0),ROUND(AW118*_Engine!$N$5/12,2),0)</f>
        <v>0</v>
      </c>
      <c r="T119" s="28">
        <f>IF(AND(_Engine!$P$6=1,AX118&gt;0),ROUND(AX118*_Engine!$N$6/12,2),0)</f>
        <v>0</v>
      </c>
      <c r="U119" s="28">
        <f>IF(AND(_Engine!$P$7=1,AY118&gt;0),ROUND(AY118*_Engine!$N$7/12,2),0)</f>
        <v>0</v>
      </c>
      <c r="V119" s="28">
        <f>IF(AND(_Engine!$P$8=1,AZ118&gt;0),ROUND(AZ118*_Engine!$N$8/12,2),0)</f>
        <v>0</v>
      </c>
      <c r="W119" s="28">
        <f>IF(AND(_Engine!$P$9=1,BA118&gt;0),ROUND(BA118*_Engine!$N$9/12,2),0)</f>
        <v>0</v>
      </c>
      <c r="X119" s="28">
        <f>IF(AND(_Engine!$P$10=1,BB118&gt;0),ROUND(BB118*_Engine!$N$10/12,2),0)</f>
        <v>0</v>
      </c>
      <c r="Y119" s="28">
        <f>IF(AND(_Engine!$P$11=1,BC118&gt;0),ROUND(BC118*_Engine!$N$11/12,2),0)</f>
        <v>0</v>
      </c>
      <c r="Z119" s="28">
        <f>IF(AND(_Engine!$P$12=1,BD118&gt;0),ROUND(BD118*_Engine!$N$12/12,2),0)</f>
        <v>0</v>
      </c>
      <c r="AA119" s="28">
        <f>IF(AND(_Engine!$P$3=1,AU118&gt;0),ROUND(MIN(_Engine!$O$3,AU118+Q119),2),0)</f>
        <v>0</v>
      </c>
      <c r="AB119" s="28">
        <f>IF(AND(_Engine!$P$4=1,AV118&gt;0),ROUND(MIN(_Engine!$O$4,AV118+R119),2),0)</f>
        <v>0</v>
      </c>
      <c r="AC119" s="28">
        <f>IF(AND(_Engine!$P$5=1,AW118&gt;0),ROUND(MIN(_Engine!$O$5,AW118+S119),2),0)</f>
        <v>0</v>
      </c>
      <c r="AD119" s="28">
        <f>IF(AND(_Engine!$P$6=1,AX118&gt;0),ROUND(MIN(_Engine!$O$6,AX118+T119),2),0)</f>
        <v>0</v>
      </c>
      <c r="AE119" s="28">
        <f>IF(AND(_Engine!$P$7=1,AY118&gt;0),ROUND(MIN(_Engine!$O$7,AY118+U119),2),0)</f>
        <v>0</v>
      </c>
      <c r="AF119" s="28">
        <f>IF(AND(_Engine!$P$8=1,AZ118&gt;0),ROUND(MIN(_Engine!$O$8,AZ118+V119),2),0)</f>
        <v>0</v>
      </c>
      <c r="AG119" s="28">
        <f>IF(AND(_Engine!$P$9=1,BA118&gt;0),ROUND(MIN(_Engine!$O$9,BA118+W119),2),0)</f>
        <v>0</v>
      </c>
      <c r="AH119" s="28">
        <f>IF(AND(_Engine!$P$10=1,BB118&gt;0),ROUND(MIN(_Engine!$O$10,BB118+X119),2),0)</f>
        <v>0</v>
      </c>
      <c r="AI119" s="28">
        <f>IF(AND(_Engine!$P$11=1,BC118&gt;0),ROUND(MIN(_Engine!$O$11,BC118+Y119),2),0)</f>
        <v>0</v>
      </c>
      <c r="AJ119" s="28">
        <f>IF(AND(_Engine!$P$12=1,BD118&gt;0),ROUND(MIN(_Engine!$O$12,BD118+Z119),2),0)</f>
        <v>0</v>
      </c>
      <c r="AK119" s="28">
        <f>IF(AND(_Engine!$P$3=1,AU118&gt;0),ROUND(MAX(0,MIN(AU118+Q119-AA119,BE119-0)),2),0)</f>
        <v>0</v>
      </c>
      <c r="AL119" s="28">
        <f>IF(AND(_Engine!$P$4=1,AV118&gt;0),ROUND(MAX(0,MIN(AV118+R119-AB119,BE119-SUM(AK119:AK119))),2),0)</f>
        <v>0</v>
      </c>
      <c r="AM119" s="28">
        <f>IF(AND(_Engine!$P$5=1,AW118&gt;0),ROUND(MAX(0,MIN(AW118+S119-AC119,BE119-SUM(AK119:AL119))),2),0)</f>
        <v>0</v>
      </c>
      <c r="AN119" s="28">
        <f>IF(AND(_Engine!$P$6=1,AX118&gt;0),ROUND(MAX(0,MIN(AX118+T119-AD119,BE119-SUM(AK119:AM119))),2),0)</f>
        <v>0</v>
      </c>
      <c r="AO119" s="28">
        <f>IF(AND(_Engine!$P$7=1,AY118&gt;0),ROUND(MAX(0,MIN(AY118+U119-AE119,BE119-SUM(AK119:AN119))),2),0)</f>
        <v>0</v>
      </c>
      <c r="AP119" s="28">
        <f>IF(AND(_Engine!$P$8=1,AZ118&gt;0),ROUND(MAX(0,MIN(AZ118+V119-AF119,BE119-SUM(AK119:AO119))),2),0)</f>
        <v>0</v>
      </c>
      <c r="AQ119" s="28">
        <f>IF(AND(_Engine!$P$9=1,BA118&gt;0),ROUND(MAX(0,MIN(BA118+W119-AG119,BE119-SUM(AK119:AP119))),2),0)</f>
        <v>0</v>
      </c>
      <c r="AR119" s="28">
        <f>IF(AND(_Engine!$P$10=1,BB118&gt;0),ROUND(MAX(0,MIN(BB118+X119-AH119,BE119-SUM(AK119:AQ119))),2),0)</f>
        <v>0</v>
      </c>
      <c r="AS119" s="28">
        <f>IF(AND(_Engine!$P$11=1,BC118&gt;0),ROUND(MAX(0,MIN(BC118+Y119-AI119,BE119-SUM(AK119:AR119))),2),0)</f>
        <v>0</v>
      </c>
      <c r="AT119" s="28">
        <f>IF(AND(_Engine!$P$12=1,BD118&gt;0),ROUND(MAX(0,MIN(BD118+Z119-AJ119,BE119-SUM(AK119:AS119))),2),0)</f>
        <v>0</v>
      </c>
      <c r="AU119" s="28">
        <f>IF(_Engine!$P$3=1,MAX(0,ROUND(AU118+Q119-AA119-AK119,2)),0)</f>
        <v>0</v>
      </c>
      <c r="AV119" s="28">
        <f>IF(_Engine!$P$4=1,MAX(0,ROUND(AV118+R119-AB119-AL119,2)),0)</f>
        <v>0</v>
      </c>
      <c r="AW119" s="28">
        <f>IF(_Engine!$P$5=1,MAX(0,ROUND(AW118+S119-AC119-AM119,2)),0)</f>
        <v>0</v>
      </c>
      <c r="AX119" s="28">
        <f>IF(_Engine!$P$6=1,MAX(0,ROUND(AX118+T119-AD119-AN119,2)),0)</f>
        <v>0</v>
      </c>
      <c r="AY119" s="28">
        <f>IF(_Engine!$P$7=1,MAX(0,ROUND(AY118+U119-AE119-AO119,2)),0)</f>
        <v>0</v>
      </c>
      <c r="AZ119" s="28">
        <f>IF(_Engine!$P$8=1,MAX(0,ROUND(AZ118+V119-AF119-AP119,2)),0)</f>
        <v>0</v>
      </c>
      <c r="BA119" s="28">
        <f>IF(_Engine!$P$9=1,MAX(0,ROUND(BA118+W119-AG119-AQ119,2)),0)</f>
        <v>0</v>
      </c>
      <c r="BB119" s="28">
        <f>IF(_Engine!$P$10=1,MAX(0,ROUND(BB118+X119-AH119-AR119,2)),0)</f>
        <v>0</v>
      </c>
      <c r="BC119" s="28">
        <f>IF(_Engine!$P$11=1,MAX(0,ROUND(BC118+Y119-AI119-AS119,2)),0)</f>
        <v>0</v>
      </c>
      <c r="BD119" s="28">
        <f>IF(_Engine!$P$12=1,MAX(0,ROUND(BD118+Z119-AJ119-AT119,2)),0)</f>
        <v>0</v>
      </c>
      <c r="BE119" s="28">
        <f>ROUND(IFERROR('Debt Planner'!$C$8,0)+IFERROR(C119,0)+MAX(0,_Engine!$E$14-SUM(AA119:AJ119)),2)</f>
        <v>0</v>
      </c>
    </row>
    <row r="120" spans="1:57" x14ac:dyDescent="0.3">
      <c r="A120" s="24">
        <v>112</v>
      </c>
      <c r="B120" s="25">
        <f t="shared" ca="1" si="5"/>
        <v>49573</v>
      </c>
      <c r="C120" s="26">
        <v>0</v>
      </c>
      <c r="D120" s="27">
        <f t="shared" si="3"/>
        <v>0</v>
      </c>
      <c r="E120" s="18" t="str">
        <f>IF(_Engine!$P$3=0,"",IF((AA120+AK120)&gt;0,AA120+AK120,""))</f>
        <v/>
      </c>
      <c r="F120" s="18" t="str">
        <f>IF(_Engine!$P$4=0,"",IF((AB120+AL120)&gt;0,AB120+AL120,""))</f>
        <v/>
      </c>
      <c r="G120" s="18" t="str">
        <f>IF(_Engine!$P$5=0,"",IF((AC120+AM120)&gt;0,AC120+AM120,""))</f>
        <v/>
      </c>
      <c r="H120" s="18" t="str">
        <f>IF(_Engine!$P$6=0,"",IF((AD120+AN120)&gt;0,AD120+AN120,""))</f>
        <v/>
      </c>
      <c r="I120" s="18" t="str">
        <f>IF(_Engine!$P$7=0,"",IF((AE120+AO120)&gt;0,AE120+AO120,""))</f>
        <v/>
      </c>
      <c r="J120" s="18" t="str">
        <f>IF(_Engine!$P$8=0,"",IF((AF120+AP120)&gt;0,AF120+AP120,""))</f>
        <v/>
      </c>
      <c r="K120" s="18" t="str">
        <f>IF(_Engine!$P$9=0,"",IF((AG120+AQ120)&gt;0,AG120+AQ120,""))</f>
        <v/>
      </c>
      <c r="L120" s="18" t="str">
        <f>IF(_Engine!$P$10=0,"",IF((AH120+AR120)&gt;0,AH120+AR120,""))</f>
        <v/>
      </c>
      <c r="M120" s="18" t="str">
        <f>IF(_Engine!$P$11=0,"",IF((AI120+AS120)&gt;0,AI120+AS120,""))</f>
        <v/>
      </c>
      <c r="N120" s="18" t="str">
        <f>IF(_Engine!$P$12=0,"",IF((AJ120+AT120)&gt;0,AJ120+AT120,""))</f>
        <v/>
      </c>
      <c r="O120" s="27">
        <f t="shared" si="4"/>
        <v>0</v>
      </c>
      <c r="Q120" s="28">
        <f>IF(AND(_Engine!$P$3=1,AU119&gt;0),ROUND(AU119*_Engine!$N$3/12,2),0)</f>
        <v>0</v>
      </c>
      <c r="R120" s="28">
        <f>IF(AND(_Engine!$P$4=1,AV119&gt;0),ROUND(AV119*_Engine!$N$4/12,2),0)</f>
        <v>0</v>
      </c>
      <c r="S120" s="28">
        <f>IF(AND(_Engine!$P$5=1,AW119&gt;0),ROUND(AW119*_Engine!$N$5/12,2),0)</f>
        <v>0</v>
      </c>
      <c r="T120" s="28">
        <f>IF(AND(_Engine!$P$6=1,AX119&gt;0),ROUND(AX119*_Engine!$N$6/12,2),0)</f>
        <v>0</v>
      </c>
      <c r="U120" s="28">
        <f>IF(AND(_Engine!$P$7=1,AY119&gt;0),ROUND(AY119*_Engine!$N$7/12,2),0)</f>
        <v>0</v>
      </c>
      <c r="V120" s="28">
        <f>IF(AND(_Engine!$P$8=1,AZ119&gt;0),ROUND(AZ119*_Engine!$N$8/12,2),0)</f>
        <v>0</v>
      </c>
      <c r="W120" s="28">
        <f>IF(AND(_Engine!$P$9=1,BA119&gt;0),ROUND(BA119*_Engine!$N$9/12,2),0)</f>
        <v>0</v>
      </c>
      <c r="X120" s="28">
        <f>IF(AND(_Engine!$P$10=1,BB119&gt;0),ROUND(BB119*_Engine!$N$10/12,2),0)</f>
        <v>0</v>
      </c>
      <c r="Y120" s="28">
        <f>IF(AND(_Engine!$P$11=1,BC119&gt;0),ROUND(BC119*_Engine!$N$11/12,2),0)</f>
        <v>0</v>
      </c>
      <c r="Z120" s="28">
        <f>IF(AND(_Engine!$P$12=1,BD119&gt;0),ROUND(BD119*_Engine!$N$12/12,2),0)</f>
        <v>0</v>
      </c>
      <c r="AA120" s="28">
        <f>IF(AND(_Engine!$P$3=1,AU119&gt;0),ROUND(MIN(_Engine!$O$3,AU119+Q120),2),0)</f>
        <v>0</v>
      </c>
      <c r="AB120" s="28">
        <f>IF(AND(_Engine!$P$4=1,AV119&gt;0),ROUND(MIN(_Engine!$O$4,AV119+R120),2),0)</f>
        <v>0</v>
      </c>
      <c r="AC120" s="28">
        <f>IF(AND(_Engine!$P$5=1,AW119&gt;0),ROUND(MIN(_Engine!$O$5,AW119+S120),2),0)</f>
        <v>0</v>
      </c>
      <c r="AD120" s="28">
        <f>IF(AND(_Engine!$P$6=1,AX119&gt;0),ROUND(MIN(_Engine!$O$6,AX119+T120),2),0)</f>
        <v>0</v>
      </c>
      <c r="AE120" s="28">
        <f>IF(AND(_Engine!$P$7=1,AY119&gt;0),ROUND(MIN(_Engine!$O$7,AY119+U120),2),0)</f>
        <v>0</v>
      </c>
      <c r="AF120" s="28">
        <f>IF(AND(_Engine!$P$8=1,AZ119&gt;0),ROUND(MIN(_Engine!$O$8,AZ119+V120),2),0)</f>
        <v>0</v>
      </c>
      <c r="AG120" s="28">
        <f>IF(AND(_Engine!$P$9=1,BA119&gt;0),ROUND(MIN(_Engine!$O$9,BA119+W120),2),0)</f>
        <v>0</v>
      </c>
      <c r="AH120" s="28">
        <f>IF(AND(_Engine!$P$10=1,BB119&gt;0),ROUND(MIN(_Engine!$O$10,BB119+X120),2),0)</f>
        <v>0</v>
      </c>
      <c r="AI120" s="28">
        <f>IF(AND(_Engine!$P$11=1,BC119&gt;0),ROUND(MIN(_Engine!$O$11,BC119+Y120),2),0)</f>
        <v>0</v>
      </c>
      <c r="AJ120" s="28">
        <f>IF(AND(_Engine!$P$12=1,BD119&gt;0),ROUND(MIN(_Engine!$O$12,BD119+Z120),2),0)</f>
        <v>0</v>
      </c>
      <c r="AK120" s="28">
        <f>IF(AND(_Engine!$P$3=1,AU119&gt;0),ROUND(MAX(0,MIN(AU119+Q120-AA120,BE120-0)),2),0)</f>
        <v>0</v>
      </c>
      <c r="AL120" s="28">
        <f>IF(AND(_Engine!$P$4=1,AV119&gt;0),ROUND(MAX(0,MIN(AV119+R120-AB120,BE120-SUM(AK120:AK120))),2),0)</f>
        <v>0</v>
      </c>
      <c r="AM120" s="28">
        <f>IF(AND(_Engine!$P$5=1,AW119&gt;0),ROUND(MAX(0,MIN(AW119+S120-AC120,BE120-SUM(AK120:AL120))),2),0)</f>
        <v>0</v>
      </c>
      <c r="AN120" s="28">
        <f>IF(AND(_Engine!$P$6=1,AX119&gt;0),ROUND(MAX(0,MIN(AX119+T120-AD120,BE120-SUM(AK120:AM120))),2),0)</f>
        <v>0</v>
      </c>
      <c r="AO120" s="28">
        <f>IF(AND(_Engine!$P$7=1,AY119&gt;0),ROUND(MAX(0,MIN(AY119+U120-AE120,BE120-SUM(AK120:AN120))),2),0)</f>
        <v>0</v>
      </c>
      <c r="AP120" s="28">
        <f>IF(AND(_Engine!$P$8=1,AZ119&gt;0),ROUND(MAX(0,MIN(AZ119+V120-AF120,BE120-SUM(AK120:AO120))),2),0)</f>
        <v>0</v>
      </c>
      <c r="AQ120" s="28">
        <f>IF(AND(_Engine!$P$9=1,BA119&gt;0),ROUND(MAX(0,MIN(BA119+W120-AG120,BE120-SUM(AK120:AP120))),2),0)</f>
        <v>0</v>
      </c>
      <c r="AR120" s="28">
        <f>IF(AND(_Engine!$P$10=1,BB119&gt;0),ROUND(MAX(0,MIN(BB119+X120-AH120,BE120-SUM(AK120:AQ120))),2),0)</f>
        <v>0</v>
      </c>
      <c r="AS120" s="28">
        <f>IF(AND(_Engine!$P$11=1,BC119&gt;0),ROUND(MAX(0,MIN(BC119+Y120-AI120,BE120-SUM(AK120:AR120))),2),0)</f>
        <v>0</v>
      </c>
      <c r="AT120" s="28">
        <f>IF(AND(_Engine!$P$12=1,BD119&gt;0),ROUND(MAX(0,MIN(BD119+Z120-AJ120,BE120-SUM(AK120:AS120))),2),0)</f>
        <v>0</v>
      </c>
      <c r="AU120" s="28">
        <f>IF(_Engine!$P$3=1,MAX(0,ROUND(AU119+Q120-AA120-AK120,2)),0)</f>
        <v>0</v>
      </c>
      <c r="AV120" s="28">
        <f>IF(_Engine!$P$4=1,MAX(0,ROUND(AV119+R120-AB120-AL120,2)),0)</f>
        <v>0</v>
      </c>
      <c r="AW120" s="28">
        <f>IF(_Engine!$P$5=1,MAX(0,ROUND(AW119+S120-AC120-AM120,2)),0)</f>
        <v>0</v>
      </c>
      <c r="AX120" s="28">
        <f>IF(_Engine!$P$6=1,MAX(0,ROUND(AX119+T120-AD120-AN120,2)),0)</f>
        <v>0</v>
      </c>
      <c r="AY120" s="28">
        <f>IF(_Engine!$P$7=1,MAX(0,ROUND(AY119+U120-AE120-AO120,2)),0)</f>
        <v>0</v>
      </c>
      <c r="AZ120" s="28">
        <f>IF(_Engine!$P$8=1,MAX(0,ROUND(AZ119+V120-AF120-AP120,2)),0)</f>
        <v>0</v>
      </c>
      <c r="BA120" s="28">
        <f>IF(_Engine!$P$9=1,MAX(0,ROUND(BA119+W120-AG120-AQ120,2)),0)</f>
        <v>0</v>
      </c>
      <c r="BB120" s="28">
        <f>IF(_Engine!$P$10=1,MAX(0,ROUND(BB119+X120-AH120-AR120,2)),0)</f>
        <v>0</v>
      </c>
      <c r="BC120" s="28">
        <f>IF(_Engine!$P$11=1,MAX(0,ROUND(BC119+Y120-AI120-AS120,2)),0)</f>
        <v>0</v>
      </c>
      <c r="BD120" s="28">
        <f>IF(_Engine!$P$12=1,MAX(0,ROUND(BD119+Z120-AJ120-AT120,2)),0)</f>
        <v>0</v>
      </c>
      <c r="BE120" s="28">
        <f>ROUND(IFERROR('Debt Planner'!$C$8,0)+IFERROR(C120,0)+MAX(0,_Engine!$E$14-SUM(AA120:AJ120)),2)</f>
        <v>0</v>
      </c>
    </row>
    <row r="121" spans="1:57" x14ac:dyDescent="0.3">
      <c r="A121" s="24">
        <v>113</v>
      </c>
      <c r="B121" s="25">
        <f t="shared" ca="1" si="5"/>
        <v>49603</v>
      </c>
      <c r="C121" s="26">
        <v>0</v>
      </c>
      <c r="D121" s="27">
        <f t="shared" si="3"/>
        <v>0</v>
      </c>
      <c r="E121" s="18" t="str">
        <f>IF(_Engine!$P$3=0,"",IF((AA121+AK121)&gt;0,AA121+AK121,""))</f>
        <v/>
      </c>
      <c r="F121" s="18" t="str">
        <f>IF(_Engine!$P$4=0,"",IF((AB121+AL121)&gt;0,AB121+AL121,""))</f>
        <v/>
      </c>
      <c r="G121" s="18" t="str">
        <f>IF(_Engine!$P$5=0,"",IF((AC121+AM121)&gt;0,AC121+AM121,""))</f>
        <v/>
      </c>
      <c r="H121" s="18" t="str">
        <f>IF(_Engine!$P$6=0,"",IF((AD121+AN121)&gt;0,AD121+AN121,""))</f>
        <v/>
      </c>
      <c r="I121" s="18" t="str">
        <f>IF(_Engine!$P$7=0,"",IF((AE121+AO121)&gt;0,AE121+AO121,""))</f>
        <v/>
      </c>
      <c r="J121" s="18" t="str">
        <f>IF(_Engine!$P$8=0,"",IF((AF121+AP121)&gt;0,AF121+AP121,""))</f>
        <v/>
      </c>
      <c r="K121" s="18" t="str">
        <f>IF(_Engine!$P$9=0,"",IF((AG121+AQ121)&gt;0,AG121+AQ121,""))</f>
        <v/>
      </c>
      <c r="L121" s="18" t="str">
        <f>IF(_Engine!$P$10=0,"",IF((AH121+AR121)&gt;0,AH121+AR121,""))</f>
        <v/>
      </c>
      <c r="M121" s="18" t="str">
        <f>IF(_Engine!$P$11=0,"",IF((AI121+AS121)&gt;0,AI121+AS121,""))</f>
        <v/>
      </c>
      <c r="N121" s="18" t="str">
        <f>IF(_Engine!$P$12=0,"",IF((AJ121+AT121)&gt;0,AJ121+AT121,""))</f>
        <v/>
      </c>
      <c r="O121" s="27">
        <f t="shared" si="4"/>
        <v>0</v>
      </c>
      <c r="Q121" s="28">
        <f>IF(AND(_Engine!$P$3=1,AU120&gt;0),ROUND(AU120*_Engine!$N$3/12,2),0)</f>
        <v>0</v>
      </c>
      <c r="R121" s="28">
        <f>IF(AND(_Engine!$P$4=1,AV120&gt;0),ROUND(AV120*_Engine!$N$4/12,2),0)</f>
        <v>0</v>
      </c>
      <c r="S121" s="28">
        <f>IF(AND(_Engine!$P$5=1,AW120&gt;0),ROUND(AW120*_Engine!$N$5/12,2),0)</f>
        <v>0</v>
      </c>
      <c r="T121" s="28">
        <f>IF(AND(_Engine!$P$6=1,AX120&gt;0),ROUND(AX120*_Engine!$N$6/12,2),0)</f>
        <v>0</v>
      </c>
      <c r="U121" s="28">
        <f>IF(AND(_Engine!$P$7=1,AY120&gt;0),ROUND(AY120*_Engine!$N$7/12,2),0)</f>
        <v>0</v>
      </c>
      <c r="V121" s="28">
        <f>IF(AND(_Engine!$P$8=1,AZ120&gt;0),ROUND(AZ120*_Engine!$N$8/12,2),0)</f>
        <v>0</v>
      </c>
      <c r="W121" s="28">
        <f>IF(AND(_Engine!$P$9=1,BA120&gt;0),ROUND(BA120*_Engine!$N$9/12,2),0)</f>
        <v>0</v>
      </c>
      <c r="X121" s="28">
        <f>IF(AND(_Engine!$P$10=1,BB120&gt;0),ROUND(BB120*_Engine!$N$10/12,2),0)</f>
        <v>0</v>
      </c>
      <c r="Y121" s="28">
        <f>IF(AND(_Engine!$P$11=1,BC120&gt;0),ROUND(BC120*_Engine!$N$11/12,2),0)</f>
        <v>0</v>
      </c>
      <c r="Z121" s="28">
        <f>IF(AND(_Engine!$P$12=1,BD120&gt;0),ROUND(BD120*_Engine!$N$12/12,2),0)</f>
        <v>0</v>
      </c>
      <c r="AA121" s="28">
        <f>IF(AND(_Engine!$P$3=1,AU120&gt;0),ROUND(MIN(_Engine!$O$3,AU120+Q121),2),0)</f>
        <v>0</v>
      </c>
      <c r="AB121" s="28">
        <f>IF(AND(_Engine!$P$4=1,AV120&gt;0),ROUND(MIN(_Engine!$O$4,AV120+R121),2),0)</f>
        <v>0</v>
      </c>
      <c r="AC121" s="28">
        <f>IF(AND(_Engine!$P$5=1,AW120&gt;0),ROUND(MIN(_Engine!$O$5,AW120+S121),2),0)</f>
        <v>0</v>
      </c>
      <c r="AD121" s="28">
        <f>IF(AND(_Engine!$P$6=1,AX120&gt;0),ROUND(MIN(_Engine!$O$6,AX120+T121),2),0)</f>
        <v>0</v>
      </c>
      <c r="AE121" s="28">
        <f>IF(AND(_Engine!$P$7=1,AY120&gt;0),ROUND(MIN(_Engine!$O$7,AY120+U121),2),0)</f>
        <v>0</v>
      </c>
      <c r="AF121" s="28">
        <f>IF(AND(_Engine!$P$8=1,AZ120&gt;0),ROUND(MIN(_Engine!$O$8,AZ120+V121),2),0)</f>
        <v>0</v>
      </c>
      <c r="AG121" s="28">
        <f>IF(AND(_Engine!$P$9=1,BA120&gt;0),ROUND(MIN(_Engine!$O$9,BA120+W121),2),0)</f>
        <v>0</v>
      </c>
      <c r="AH121" s="28">
        <f>IF(AND(_Engine!$P$10=1,BB120&gt;0),ROUND(MIN(_Engine!$O$10,BB120+X121),2),0)</f>
        <v>0</v>
      </c>
      <c r="AI121" s="28">
        <f>IF(AND(_Engine!$P$11=1,BC120&gt;0),ROUND(MIN(_Engine!$O$11,BC120+Y121),2),0)</f>
        <v>0</v>
      </c>
      <c r="AJ121" s="28">
        <f>IF(AND(_Engine!$P$12=1,BD120&gt;0),ROUND(MIN(_Engine!$O$12,BD120+Z121),2),0)</f>
        <v>0</v>
      </c>
      <c r="AK121" s="28">
        <f>IF(AND(_Engine!$P$3=1,AU120&gt;0),ROUND(MAX(0,MIN(AU120+Q121-AA121,BE121-0)),2),0)</f>
        <v>0</v>
      </c>
      <c r="AL121" s="28">
        <f>IF(AND(_Engine!$P$4=1,AV120&gt;0),ROUND(MAX(0,MIN(AV120+R121-AB121,BE121-SUM(AK121:AK121))),2),0)</f>
        <v>0</v>
      </c>
      <c r="AM121" s="28">
        <f>IF(AND(_Engine!$P$5=1,AW120&gt;0),ROUND(MAX(0,MIN(AW120+S121-AC121,BE121-SUM(AK121:AL121))),2),0)</f>
        <v>0</v>
      </c>
      <c r="AN121" s="28">
        <f>IF(AND(_Engine!$P$6=1,AX120&gt;0),ROUND(MAX(0,MIN(AX120+T121-AD121,BE121-SUM(AK121:AM121))),2),0)</f>
        <v>0</v>
      </c>
      <c r="AO121" s="28">
        <f>IF(AND(_Engine!$P$7=1,AY120&gt;0),ROUND(MAX(0,MIN(AY120+U121-AE121,BE121-SUM(AK121:AN121))),2),0)</f>
        <v>0</v>
      </c>
      <c r="AP121" s="28">
        <f>IF(AND(_Engine!$P$8=1,AZ120&gt;0),ROUND(MAX(0,MIN(AZ120+V121-AF121,BE121-SUM(AK121:AO121))),2),0)</f>
        <v>0</v>
      </c>
      <c r="AQ121" s="28">
        <f>IF(AND(_Engine!$P$9=1,BA120&gt;0),ROUND(MAX(0,MIN(BA120+W121-AG121,BE121-SUM(AK121:AP121))),2),0)</f>
        <v>0</v>
      </c>
      <c r="AR121" s="28">
        <f>IF(AND(_Engine!$P$10=1,BB120&gt;0),ROUND(MAX(0,MIN(BB120+X121-AH121,BE121-SUM(AK121:AQ121))),2),0)</f>
        <v>0</v>
      </c>
      <c r="AS121" s="28">
        <f>IF(AND(_Engine!$P$11=1,BC120&gt;0),ROUND(MAX(0,MIN(BC120+Y121-AI121,BE121-SUM(AK121:AR121))),2),0)</f>
        <v>0</v>
      </c>
      <c r="AT121" s="28">
        <f>IF(AND(_Engine!$P$12=1,BD120&gt;0),ROUND(MAX(0,MIN(BD120+Z121-AJ121,BE121-SUM(AK121:AS121))),2),0)</f>
        <v>0</v>
      </c>
      <c r="AU121" s="28">
        <f>IF(_Engine!$P$3=1,MAX(0,ROUND(AU120+Q121-AA121-AK121,2)),0)</f>
        <v>0</v>
      </c>
      <c r="AV121" s="28">
        <f>IF(_Engine!$P$4=1,MAX(0,ROUND(AV120+R121-AB121-AL121,2)),0)</f>
        <v>0</v>
      </c>
      <c r="AW121" s="28">
        <f>IF(_Engine!$P$5=1,MAX(0,ROUND(AW120+S121-AC121-AM121,2)),0)</f>
        <v>0</v>
      </c>
      <c r="AX121" s="28">
        <f>IF(_Engine!$P$6=1,MAX(0,ROUND(AX120+T121-AD121-AN121,2)),0)</f>
        <v>0</v>
      </c>
      <c r="AY121" s="28">
        <f>IF(_Engine!$P$7=1,MAX(0,ROUND(AY120+U121-AE121-AO121,2)),0)</f>
        <v>0</v>
      </c>
      <c r="AZ121" s="28">
        <f>IF(_Engine!$P$8=1,MAX(0,ROUND(AZ120+V121-AF121-AP121,2)),0)</f>
        <v>0</v>
      </c>
      <c r="BA121" s="28">
        <f>IF(_Engine!$P$9=1,MAX(0,ROUND(BA120+W121-AG121-AQ121,2)),0)</f>
        <v>0</v>
      </c>
      <c r="BB121" s="28">
        <f>IF(_Engine!$P$10=1,MAX(0,ROUND(BB120+X121-AH121-AR121,2)),0)</f>
        <v>0</v>
      </c>
      <c r="BC121" s="28">
        <f>IF(_Engine!$P$11=1,MAX(0,ROUND(BC120+Y121-AI121-AS121,2)),0)</f>
        <v>0</v>
      </c>
      <c r="BD121" s="28">
        <f>IF(_Engine!$P$12=1,MAX(0,ROUND(BD120+Z121-AJ121-AT121,2)),0)</f>
        <v>0</v>
      </c>
      <c r="BE121" s="28">
        <f>ROUND(IFERROR('Debt Planner'!$C$8,0)+IFERROR(C121,0)+MAX(0,_Engine!$E$14-SUM(AA121:AJ121)),2)</f>
        <v>0</v>
      </c>
    </row>
    <row r="122" spans="1:57" x14ac:dyDescent="0.3">
      <c r="A122" s="24">
        <v>114</v>
      </c>
      <c r="B122" s="25">
        <f t="shared" ca="1" si="5"/>
        <v>49634</v>
      </c>
      <c r="C122" s="26">
        <v>0</v>
      </c>
      <c r="D122" s="27">
        <f t="shared" si="3"/>
        <v>0</v>
      </c>
      <c r="E122" s="18" t="str">
        <f>IF(_Engine!$P$3=0,"",IF((AA122+AK122)&gt;0,AA122+AK122,""))</f>
        <v/>
      </c>
      <c r="F122" s="18" t="str">
        <f>IF(_Engine!$P$4=0,"",IF((AB122+AL122)&gt;0,AB122+AL122,""))</f>
        <v/>
      </c>
      <c r="G122" s="18" t="str">
        <f>IF(_Engine!$P$5=0,"",IF((AC122+AM122)&gt;0,AC122+AM122,""))</f>
        <v/>
      </c>
      <c r="H122" s="18" t="str">
        <f>IF(_Engine!$P$6=0,"",IF((AD122+AN122)&gt;0,AD122+AN122,""))</f>
        <v/>
      </c>
      <c r="I122" s="18" t="str">
        <f>IF(_Engine!$P$7=0,"",IF((AE122+AO122)&gt;0,AE122+AO122,""))</f>
        <v/>
      </c>
      <c r="J122" s="18" t="str">
        <f>IF(_Engine!$P$8=0,"",IF((AF122+AP122)&gt;0,AF122+AP122,""))</f>
        <v/>
      </c>
      <c r="K122" s="18" t="str">
        <f>IF(_Engine!$P$9=0,"",IF((AG122+AQ122)&gt;0,AG122+AQ122,""))</f>
        <v/>
      </c>
      <c r="L122" s="18" t="str">
        <f>IF(_Engine!$P$10=0,"",IF((AH122+AR122)&gt;0,AH122+AR122,""))</f>
        <v/>
      </c>
      <c r="M122" s="18" t="str">
        <f>IF(_Engine!$P$11=0,"",IF((AI122+AS122)&gt;0,AI122+AS122,""))</f>
        <v/>
      </c>
      <c r="N122" s="18" t="str">
        <f>IF(_Engine!$P$12=0,"",IF((AJ122+AT122)&gt;0,AJ122+AT122,""))</f>
        <v/>
      </c>
      <c r="O122" s="27">
        <f t="shared" si="4"/>
        <v>0</v>
      </c>
      <c r="Q122" s="28">
        <f>IF(AND(_Engine!$P$3=1,AU121&gt;0),ROUND(AU121*_Engine!$N$3/12,2),0)</f>
        <v>0</v>
      </c>
      <c r="R122" s="28">
        <f>IF(AND(_Engine!$P$4=1,AV121&gt;0),ROUND(AV121*_Engine!$N$4/12,2),0)</f>
        <v>0</v>
      </c>
      <c r="S122" s="28">
        <f>IF(AND(_Engine!$P$5=1,AW121&gt;0),ROUND(AW121*_Engine!$N$5/12,2),0)</f>
        <v>0</v>
      </c>
      <c r="T122" s="28">
        <f>IF(AND(_Engine!$P$6=1,AX121&gt;0),ROUND(AX121*_Engine!$N$6/12,2),0)</f>
        <v>0</v>
      </c>
      <c r="U122" s="28">
        <f>IF(AND(_Engine!$P$7=1,AY121&gt;0),ROUND(AY121*_Engine!$N$7/12,2),0)</f>
        <v>0</v>
      </c>
      <c r="V122" s="28">
        <f>IF(AND(_Engine!$P$8=1,AZ121&gt;0),ROUND(AZ121*_Engine!$N$8/12,2),0)</f>
        <v>0</v>
      </c>
      <c r="W122" s="28">
        <f>IF(AND(_Engine!$P$9=1,BA121&gt;0),ROUND(BA121*_Engine!$N$9/12,2),0)</f>
        <v>0</v>
      </c>
      <c r="X122" s="28">
        <f>IF(AND(_Engine!$P$10=1,BB121&gt;0),ROUND(BB121*_Engine!$N$10/12,2),0)</f>
        <v>0</v>
      </c>
      <c r="Y122" s="28">
        <f>IF(AND(_Engine!$P$11=1,BC121&gt;0),ROUND(BC121*_Engine!$N$11/12,2),0)</f>
        <v>0</v>
      </c>
      <c r="Z122" s="28">
        <f>IF(AND(_Engine!$P$12=1,BD121&gt;0),ROUND(BD121*_Engine!$N$12/12,2),0)</f>
        <v>0</v>
      </c>
      <c r="AA122" s="28">
        <f>IF(AND(_Engine!$P$3=1,AU121&gt;0),ROUND(MIN(_Engine!$O$3,AU121+Q122),2),0)</f>
        <v>0</v>
      </c>
      <c r="AB122" s="28">
        <f>IF(AND(_Engine!$P$4=1,AV121&gt;0),ROUND(MIN(_Engine!$O$4,AV121+R122),2),0)</f>
        <v>0</v>
      </c>
      <c r="AC122" s="28">
        <f>IF(AND(_Engine!$P$5=1,AW121&gt;0),ROUND(MIN(_Engine!$O$5,AW121+S122),2),0)</f>
        <v>0</v>
      </c>
      <c r="AD122" s="28">
        <f>IF(AND(_Engine!$P$6=1,AX121&gt;0),ROUND(MIN(_Engine!$O$6,AX121+T122),2),0)</f>
        <v>0</v>
      </c>
      <c r="AE122" s="28">
        <f>IF(AND(_Engine!$P$7=1,AY121&gt;0),ROUND(MIN(_Engine!$O$7,AY121+U122),2),0)</f>
        <v>0</v>
      </c>
      <c r="AF122" s="28">
        <f>IF(AND(_Engine!$P$8=1,AZ121&gt;0),ROUND(MIN(_Engine!$O$8,AZ121+V122),2),0)</f>
        <v>0</v>
      </c>
      <c r="AG122" s="28">
        <f>IF(AND(_Engine!$P$9=1,BA121&gt;0),ROUND(MIN(_Engine!$O$9,BA121+W122),2),0)</f>
        <v>0</v>
      </c>
      <c r="AH122" s="28">
        <f>IF(AND(_Engine!$P$10=1,BB121&gt;0),ROUND(MIN(_Engine!$O$10,BB121+X122),2),0)</f>
        <v>0</v>
      </c>
      <c r="AI122" s="28">
        <f>IF(AND(_Engine!$P$11=1,BC121&gt;0),ROUND(MIN(_Engine!$O$11,BC121+Y122),2),0)</f>
        <v>0</v>
      </c>
      <c r="AJ122" s="28">
        <f>IF(AND(_Engine!$P$12=1,BD121&gt;0),ROUND(MIN(_Engine!$O$12,BD121+Z122),2),0)</f>
        <v>0</v>
      </c>
      <c r="AK122" s="28">
        <f>IF(AND(_Engine!$P$3=1,AU121&gt;0),ROUND(MAX(0,MIN(AU121+Q122-AA122,BE122-0)),2),0)</f>
        <v>0</v>
      </c>
      <c r="AL122" s="28">
        <f>IF(AND(_Engine!$P$4=1,AV121&gt;0),ROUND(MAX(0,MIN(AV121+R122-AB122,BE122-SUM(AK122:AK122))),2),0)</f>
        <v>0</v>
      </c>
      <c r="AM122" s="28">
        <f>IF(AND(_Engine!$P$5=1,AW121&gt;0),ROUND(MAX(0,MIN(AW121+S122-AC122,BE122-SUM(AK122:AL122))),2),0)</f>
        <v>0</v>
      </c>
      <c r="AN122" s="28">
        <f>IF(AND(_Engine!$P$6=1,AX121&gt;0),ROUND(MAX(0,MIN(AX121+T122-AD122,BE122-SUM(AK122:AM122))),2),0)</f>
        <v>0</v>
      </c>
      <c r="AO122" s="28">
        <f>IF(AND(_Engine!$P$7=1,AY121&gt;0),ROUND(MAX(0,MIN(AY121+U122-AE122,BE122-SUM(AK122:AN122))),2),0)</f>
        <v>0</v>
      </c>
      <c r="AP122" s="28">
        <f>IF(AND(_Engine!$P$8=1,AZ121&gt;0),ROUND(MAX(0,MIN(AZ121+V122-AF122,BE122-SUM(AK122:AO122))),2),0)</f>
        <v>0</v>
      </c>
      <c r="AQ122" s="28">
        <f>IF(AND(_Engine!$P$9=1,BA121&gt;0),ROUND(MAX(0,MIN(BA121+W122-AG122,BE122-SUM(AK122:AP122))),2),0)</f>
        <v>0</v>
      </c>
      <c r="AR122" s="28">
        <f>IF(AND(_Engine!$P$10=1,BB121&gt;0),ROUND(MAX(0,MIN(BB121+X122-AH122,BE122-SUM(AK122:AQ122))),2),0)</f>
        <v>0</v>
      </c>
      <c r="AS122" s="28">
        <f>IF(AND(_Engine!$P$11=1,BC121&gt;0),ROUND(MAX(0,MIN(BC121+Y122-AI122,BE122-SUM(AK122:AR122))),2),0)</f>
        <v>0</v>
      </c>
      <c r="AT122" s="28">
        <f>IF(AND(_Engine!$P$12=1,BD121&gt;0),ROUND(MAX(0,MIN(BD121+Z122-AJ122,BE122-SUM(AK122:AS122))),2),0)</f>
        <v>0</v>
      </c>
      <c r="AU122" s="28">
        <f>IF(_Engine!$P$3=1,MAX(0,ROUND(AU121+Q122-AA122-AK122,2)),0)</f>
        <v>0</v>
      </c>
      <c r="AV122" s="28">
        <f>IF(_Engine!$P$4=1,MAX(0,ROUND(AV121+R122-AB122-AL122,2)),0)</f>
        <v>0</v>
      </c>
      <c r="AW122" s="28">
        <f>IF(_Engine!$P$5=1,MAX(0,ROUND(AW121+S122-AC122-AM122,2)),0)</f>
        <v>0</v>
      </c>
      <c r="AX122" s="28">
        <f>IF(_Engine!$P$6=1,MAX(0,ROUND(AX121+T122-AD122-AN122,2)),0)</f>
        <v>0</v>
      </c>
      <c r="AY122" s="28">
        <f>IF(_Engine!$P$7=1,MAX(0,ROUND(AY121+U122-AE122-AO122,2)),0)</f>
        <v>0</v>
      </c>
      <c r="AZ122" s="28">
        <f>IF(_Engine!$P$8=1,MAX(0,ROUND(AZ121+V122-AF122-AP122,2)),0)</f>
        <v>0</v>
      </c>
      <c r="BA122" s="28">
        <f>IF(_Engine!$P$9=1,MAX(0,ROUND(BA121+W122-AG122-AQ122,2)),0)</f>
        <v>0</v>
      </c>
      <c r="BB122" s="28">
        <f>IF(_Engine!$P$10=1,MAX(0,ROUND(BB121+X122-AH122-AR122,2)),0)</f>
        <v>0</v>
      </c>
      <c r="BC122" s="28">
        <f>IF(_Engine!$P$11=1,MAX(0,ROUND(BC121+Y122-AI122-AS122,2)),0)</f>
        <v>0</v>
      </c>
      <c r="BD122" s="28">
        <f>IF(_Engine!$P$12=1,MAX(0,ROUND(BD121+Z122-AJ122-AT122,2)),0)</f>
        <v>0</v>
      </c>
      <c r="BE122" s="28">
        <f>ROUND(IFERROR('Debt Planner'!$C$8,0)+IFERROR(C122,0)+MAX(0,_Engine!$E$14-SUM(AA122:AJ122)),2)</f>
        <v>0</v>
      </c>
    </row>
    <row r="123" spans="1:57" x14ac:dyDescent="0.3">
      <c r="A123" s="24">
        <v>115</v>
      </c>
      <c r="B123" s="25">
        <f t="shared" ca="1" si="5"/>
        <v>49664</v>
      </c>
      <c r="C123" s="26">
        <v>0</v>
      </c>
      <c r="D123" s="27">
        <f t="shared" si="3"/>
        <v>0</v>
      </c>
      <c r="E123" s="18" t="str">
        <f>IF(_Engine!$P$3=0,"",IF((AA123+AK123)&gt;0,AA123+AK123,""))</f>
        <v/>
      </c>
      <c r="F123" s="18" t="str">
        <f>IF(_Engine!$P$4=0,"",IF((AB123+AL123)&gt;0,AB123+AL123,""))</f>
        <v/>
      </c>
      <c r="G123" s="18" t="str">
        <f>IF(_Engine!$P$5=0,"",IF((AC123+AM123)&gt;0,AC123+AM123,""))</f>
        <v/>
      </c>
      <c r="H123" s="18" t="str">
        <f>IF(_Engine!$P$6=0,"",IF((AD123+AN123)&gt;0,AD123+AN123,""))</f>
        <v/>
      </c>
      <c r="I123" s="18" t="str">
        <f>IF(_Engine!$P$7=0,"",IF((AE123+AO123)&gt;0,AE123+AO123,""))</f>
        <v/>
      </c>
      <c r="J123" s="18" t="str">
        <f>IF(_Engine!$P$8=0,"",IF((AF123+AP123)&gt;0,AF123+AP123,""))</f>
        <v/>
      </c>
      <c r="K123" s="18" t="str">
        <f>IF(_Engine!$P$9=0,"",IF((AG123+AQ123)&gt;0,AG123+AQ123,""))</f>
        <v/>
      </c>
      <c r="L123" s="18" t="str">
        <f>IF(_Engine!$P$10=0,"",IF((AH123+AR123)&gt;0,AH123+AR123,""))</f>
        <v/>
      </c>
      <c r="M123" s="18" t="str">
        <f>IF(_Engine!$P$11=0,"",IF((AI123+AS123)&gt;0,AI123+AS123,""))</f>
        <v/>
      </c>
      <c r="N123" s="18" t="str">
        <f>IF(_Engine!$P$12=0,"",IF((AJ123+AT123)&gt;0,AJ123+AT123,""))</f>
        <v/>
      </c>
      <c r="O123" s="27">
        <f t="shared" si="4"/>
        <v>0</v>
      </c>
      <c r="Q123" s="28">
        <f>IF(AND(_Engine!$P$3=1,AU122&gt;0),ROUND(AU122*_Engine!$N$3/12,2),0)</f>
        <v>0</v>
      </c>
      <c r="R123" s="28">
        <f>IF(AND(_Engine!$P$4=1,AV122&gt;0),ROUND(AV122*_Engine!$N$4/12,2),0)</f>
        <v>0</v>
      </c>
      <c r="S123" s="28">
        <f>IF(AND(_Engine!$P$5=1,AW122&gt;0),ROUND(AW122*_Engine!$N$5/12,2),0)</f>
        <v>0</v>
      </c>
      <c r="T123" s="28">
        <f>IF(AND(_Engine!$P$6=1,AX122&gt;0),ROUND(AX122*_Engine!$N$6/12,2),0)</f>
        <v>0</v>
      </c>
      <c r="U123" s="28">
        <f>IF(AND(_Engine!$P$7=1,AY122&gt;0),ROUND(AY122*_Engine!$N$7/12,2),0)</f>
        <v>0</v>
      </c>
      <c r="V123" s="28">
        <f>IF(AND(_Engine!$P$8=1,AZ122&gt;0),ROUND(AZ122*_Engine!$N$8/12,2),0)</f>
        <v>0</v>
      </c>
      <c r="W123" s="28">
        <f>IF(AND(_Engine!$P$9=1,BA122&gt;0),ROUND(BA122*_Engine!$N$9/12,2),0)</f>
        <v>0</v>
      </c>
      <c r="X123" s="28">
        <f>IF(AND(_Engine!$P$10=1,BB122&gt;0),ROUND(BB122*_Engine!$N$10/12,2),0)</f>
        <v>0</v>
      </c>
      <c r="Y123" s="28">
        <f>IF(AND(_Engine!$P$11=1,BC122&gt;0),ROUND(BC122*_Engine!$N$11/12,2),0)</f>
        <v>0</v>
      </c>
      <c r="Z123" s="28">
        <f>IF(AND(_Engine!$P$12=1,BD122&gt;0),ROUND(BD122*_Engine!$N$12/12,2),0)</f>
        <v>0</v>
      </c>
      <c r="AA123" s="28">
        <f>IF(AND(_Engine!$P$3=1,AU122&gt;0),ROUND(MIN(_Engine!$O$3,AU122+Q123),2),0)</f>
        <v>0</v>
      </c>
      <c r="AB123" s="28">
        <f>IF(AND(_Engine!$P$4=1,AV122&gt;0),ROUND(MIN(_Engine!$O$4,AV122+R123),2),0)</f>
        <v>0</v>
      </c>
      <c r="AC123" s="28">
        <f>IF(AND(_Engine!$P$5=1,AW122&gt;0),ROUND(MIN(_Engine!$O$5,AW122+S123),2),0)</f>
        <v>0</v>
      </c>
      <c r="AD123" s="28">
        <f>IF(AND(_Engine!$P$6=1,AX122&gt;0),ROUND(MIN(_Engine!$O$6,AX122+T123),2),0)</f>
        <v>0</v>
      </c>
      <c r="AE123" s="28">
        <f>IF(AND(_Engine!$P$7=1,AY122&gt;0),ROUND(MIN(_Engine!$O$7,AY122+U123),2),0)</f>
        <v>0</v>
      </c>
      <c r="AF123" s="28">
        <f>IF(AND(_Engine!$P$8=1,AZ122&gt;0),ROUND(MIN(_Engine!$O$8,AZ122+V123),2),0)</f>
        <v>0</v>
      </c>
      <c r="AG123" s="28">
        <f>IF(AND(_Engine!$P$9=1,BA122&gt;0),ROUND(MIN(_Engine!$O$9,BA122+W123),2),0)</f>
        <v>0</v>
      </c>
      <c r="AH123" s="28">
        <f>IF(AND(_Engine!$P$10=1,BB122&gt;0),ROUND(MIN(_Engine!$O$10,BB122+X123),2),0)</f>
        <v>0</v>
      </c>
      <c r="AI123" s="28">
        <f>IF(AND(_Engine!$P$11=1,BC122&gt;0),ROUND(MIN(_Engine!$O$11,BC122+Y123),2),0)</f>
        <v>0</v>
      </c>
      <c r="AJ123" s="28">
        <f>IF(AND(_Engine!$P$12=1,BD122&gt;0),ROUND(MIN(_Engine!$O$12,BD122+Z123),2),0)</f>
        <v>0</v>
      </c>
      <c r="AK123" s="28">
        <f>IF(AND(_Engine!$P$3=1,AU122&gt;0),ROUND(MAX(0,MIN(AU122+Q123-AA123,BE123-0)),2),0)</f>
        <v>0</v>
      </c>
      <c r="AL123" s="28">
        <f>IF(AND(_Engine!$P$4=1,AV122&gt;0),ROUND(MAX(0,MIN(AV122+R123-AB123,BE123-SUM(AK123:AK123))),2),0)</f>
        <v>0</v>
      </c>
      <c r="AM123" s="28">
        <f>IF(AND(_Engine!$P$5=1,AW122&gt;0),ROUND(MAX(0,MIN(AW122+S123-AC123,BE123-SUM(AK123:AL123))),2),0)</f>
        <v>0</v>
      </c>
      <c r="AN123" s="28">
        <f>IF(AND(_Engine!$P$6=1,AX122&gt;0),ROUND(MAX(0,MIN(AX122+T123-AD123,BE123-SUM(AK123:AM123))),2),0)</f>
        <v>0</v>
      </c>
      <c r="AO123" s="28">
        <f>IF(AND(_Engine!$P$7=1,AY122&gt;0),ROUND(MAX(0,MIN(AY122+U123-AE123,BE123-SUM(AK123:AN123))),2),0)</f>
        <v>0</v>
      </c>
      <c r="AP123" s="28">
        <f>IF(AND(_Engine!$P$8=1,AZ122&gt;0),ROUND(MAX(0,MIN(AZ122+V123-AF123,BE123-SUM(AK123:AO123))),2),0)</f>
        <v>0</v>
      </c>
      <c r="AQ123" s="28">
        <f>IF(AND(_Engine!$P$9=1,BA122&gt;0),ROUND(MAX(0,MIN(BA122+W123-AG123,BE123-SUM(AK123:AP123))),2),0)</f>
        <v>0</v>
      </c>
      <c r="AR123" s="28">
        <f>IF(AND(_Engine!$P$10=1,BB122&gt;0),ROUND(MAX(0,MIN(BB122+X123-AH123,BE123-SUM(AK123:AQ123))),2),0)</f>
        <v>0</v>
      </c>
      <c r="AS123" s="28">
        <f>IF(AND(_Engine!$P$11=1,BC122&gt;0),ROUND(MAX(0,MIN(BC122+Y123-AI123,BE123-SUM(AK123:AR123))),2),0)</f>
        <v>0</v>
      </c>
      <c r="AT123" s="28">
        <f>IF(AND(_Engine!$P$12=1,BD122&gt;0),ROUND(MAX(0,MIN(BD122+Z123-AJ123,BE123-SUM(AK123:AS123))),2),0)</f>
        <v>0</v>
      </c>
      <c r="AU123" s="28">
        <f>IF(_Engine!$P$3=1,MAX(0,ROUND(AU122+Q123-AA123-AK123,2)),0)</f>
        <v>0</v>
      </c>
      <c r="AV123" s="28">
        <f>IF(_Engine!$P$4=1,MAX(0,ROUND(AV122+R123-AB123-AL123,2)),0)</f>
        <v>0</v>
      </c>
      <c r="AW123" s="28">
        <f>IF(_Engine!$P$5=1,MAX(0,ROUND(AW122+S123-AC123-AM123,2)),0)</f>
        <v>0</v>
      </c>
      <c r="AX123" s="28">
        <f>IF(_Engine!$P$6=1,MAX(0,ROUND(AX122+T123-AD123-AN123,2)),0)</f>
        <v>0</v>
      </c>
      <c r="AY123" s="28">
        <f>IF(_Engine!$P$7=1,MAX(0,ROUND(AY122+U123-AE123-AO123,2)),0)</f>
        <v>0</v>
      </c>
      <c r="AZ123" s="28">
        <f>IF(_Engine!$P$8=1,MAX(0,ROUND(AZ122+V123-AF123-AP123,2)),0)</f>
        <v>0</v>
      </c>
      <c r="BA123" s="28">
        <f>IF(_Engine!$P$9=1,MAX(0,ROUND(BA122+W123-AG123-AQ123,2)),0)</f>
        <v>0</v>
      </c>
      <c r="BB123" s="28">
        <f>IF(_Engine!$P$10=1,MAX(0,ROUND(BB122+X123-AH123-AR123,2)),0)</f>
        <v>0</v>
      </c>
      <c r="BC123" s="28">
        <f>IF(_Engine!$P$11=1,MAX(0,ROUND(BC122+Y123-AI123-AS123,2)),0)</f>
        <v>0</v>
      </c>
      <c r="BD123" s="28">
        <f>IF(_Engine!$P$12=1,MAX(0,ROUND(BD122+Z123-AJ123-AT123,2)),0)</f>
        <v>0</v>
      </c>
      <c r="BE123" s="28">
        <f>ROUND(IFERROR('Debt Planner'!$C$8,0)+IFERROR(C123,0)+MAX(0,_Engine!$E$14-SUM(AA123:AJ123)),2)</f>
        <v>0</v>
      </c>
    </row>
    <row r="124" spans="1:57" x14ac:dyDescent="0.3">
      <c r="A124" s="24">
        <v>116</v>
      </c>
      <c r="B124" s="25">
        <f t="shared" ca="1" si="5"/>
        <v>49695</v>
      </c>
      <c r="C124" s="26">
        <v>0</v>
      </c>
      <c r="D124" s="27">
        <f t="shared" si="3"/>
        <v>0</v>
      </c>
      <c r="E124" s="18" t="str">
        <f>IF(_Engine!$P$3=0,"",IF((AA124+AK124)&gt;0,AA124+AK124,""))</f>
        <v/>
      </c>
      <c r="F124" s="18" t="str">
        <f>IF(_Engine!$P$4=0,"",IF((AB124+AL124)&gt;0,AB124+AL124,""))</f>
        <v/>
      </c>
      <c r="G124" s="18" t="str">
        <f>IF(_Engine!$P$5=0,"",IF((AC124+AM124)&gt;0,AC124+AM124,""))</f>
        <v/>
      </c>
      <c r="H124" s="18" t="str">
        <f>IF(_Engine!$P$6=0,"",IF((AD124+AN124)&gt;0,AD124+AN124,""))</f>
        <v/>
      </c>
      <c r="I124" s="18" t="str">
        <f>IF(_Engine!$P$7=0,"",IF((AE124+AO124)&gt;0,AE124+AO124,""))</f>
        <v/>
      </c>
      <c r="J124" s="18" t="str">
        <f>IF(_Engine!$P$8=0,"",IF((AF124+AP124)&gt;0,AF124+AP124,""))</f>
        <v/>
      </c>
      <c r="K124" s="18" t="str">
        <f>IF(_Engine!$P$9=0,"",IF((AG124+AQ124)&gt;0,AG124+AQ124,""))</f>
        <v/>
      </c>
      <c r="L124" s="18" t="str">
        <f>IF(_Engine!$P$10=0,"",IF((AH124+AR124)&gt;0,AH124+AR124,""))</f>
        <v/>
      </c>
      <c r="M124" s="18" t="str">
        <f>IF(_Engine!$P$11=0,"",IF((AI124+AS124)&gt;0,AI124+AS124,""))</f>
        <v/>
      </c>
      <c r="N124" s="18" t="str">
        <f>IF(_Engine!$P$12=0,"",IF((AJ124+AT124)&gt;0,AJ124+AT124,""))</f>
        <v/>
      </c>
      <c r="O124" s="27">
        <f t="shared" si="4"/>
        <v>0</v>
      </c>
      <c r="Q124" s="28">
        <f>IF(AND(_Engine!$P$3=1,AU123&gt;0),ROUND(AU123*_Engine!$N$3/12,2),0)</f>
        <v>0</v>
      </c>
      <c r="R124" s="28">
        <f>IF(AND(_Engine!$P$4=1,AV123&gt;0),ROUND(AV123*_Engine!$N$4/12,2),0)</f>
        <v>0</v>
      </c>
      <c r="S124" s="28">
        <f>IF(AND(_Engine!$P$5=1,AW123&gt;0),ROUND(AW123*_Engine!$N$5/12,2),0)</f>
        <v>0</v>
      </c>
      <c r="T124" s="28">
        <f>IF(AND(_Engine!$P$6=1,AX123&gt;0),ROUND(AX123*_Engine!$N$6/12,2),0)</f>
        <v>0</v>
      </c>
      <c r="U124" s="28">
        <f>IF(AND(_Engine!$P$7=1,AY123&gt;0),ROUND(AY123*_Engine!$N$7/12,2),0)</f>
        <v>0</v>
      </c>
      <c r="V124" s="28">
        <f>IF(AND(_Engine!$P$8=1,AZ123&gt;0),ROUND(AZ123*_Engine!$N$8/12,2),0)</f>
        <v>0</v>
      </c>
      <c r="W124" s="28">
        <f>IF(AND(_Engine!$P$9=1,BA123&gt;0),ROUND(BA123*_Engine!$N$9/12,2),0)</f>
        <v>0</v>
      </c>
      <c r="X124" s="28">
        <f>IF(AND(_Engine!$P$10=1,BB123&gt;0),ROUND(BB123*_Engine!$N$10/12,2),0)</f>
        <v>0</v>
      </c>
      <c r="Y124" s="28">
        <f>IF(AND(_Engine!$P$11=1,BC123&gt;0),ROUND(BC123*_Engine!$N$11/12,2),0)</f>
        <v>0</v>
      </c>
      <c r="Z124" s="28">
        <f>IF(AND(_Engine!$P$12=1,BD123&gt;0),ROUND(BD123*_Engine!$N$12/12,2),0)</f>
        <v>0</v>
      </c>
      <c r="AA124" s="28">
        <f>IF(AND(_Engine!$P$3=1,AU123&gt;0),ROUND(MIN(_Engine!$O$3,AU123+Q124),2),0)</f>
        <v>0</v>
      </c>
      <c r="AB124" s="28">
        <f>IF(AND(_Engine!$P$4=1,AV123&gt;0),ROUND(MIN(_Engine!$O$4,AV123+R124),2),0)</f>
        <v>0</v>
      </c>
      <c r="AC124" s="28">
        <f>IF(AND(_Engine!$P$5=1,AW123&gt;0),ROUND(MIN(_Engine!$O$5,AW123+S124),2),0)</f>
        <v>0</v>
      </c>
      <c r="AD124" s="28">
        <f>IF(AND(_Engine!$P$6=1,AX123&gt;0),ROUND(MIN(_Engine!$O$6,AX123+T124),2),0)</f>
        <v>0</v>
      </c>
      <c r="AE124" s="28">
        <f>IF(AND(_Engine!$P$7=1,AY123&gt;0),ROUND(MIN(_Engine!$O$7,AY123+U124),2),0)</f>
        <v>0</v>
      </c>
      <c r="AF124" s="28">
        <f>IF(AND(_Engine!$P$8=1,AZ123&gt;0),ROUND(MIN(_Engine!$O$8,AZ123+V124),2),0)</f>
        <v>0</v>
      </c>
      <c r="AG124" s="28">
        <f>IF(AND(_Engine!$P$9=1,BA123&gt;0),ROUND(MIN(_Engine!$O$9,BA123+W124),2),0)</f>
        <v>0</v>
      </c>
      <c r="AH124" s="28">
        <f>IF(AND(_Engine!$P$10=1,BB123&gt;0),ROUND(MIN(_Engine!$O$10,BB123+X124),2),0)</f>
        <v>0</v>
      </c>
      <c r="AI124" s="28">
        <f>IF(AND(_Engine!$P$11=1,BC123&gt;0),ROUND(MIN(_Engine!$O$11,BC123+Y124),2),0)</f>
        <v>0</v>
      </c>
      <c r="AJ124" s="28">
        <f>IF(AND(_Engine!$P$12=1,BD123&gt;0),ROUND(MIN(_Engine!$O$12,BD123+Z124),2),0)</f>
        <v>0</v>
      </c>
      <c r="AK124" s="28">
        <f>IF(AND(_Engine!$P$3=1,AU123&gt;0),ROUND(MAX(0,MIN(AU123+Q124-AA124,BE124-0)),2),0)</f>
        <v>0</v>
      </c>
      <c r="AL124" s="28">
        <f>IF(AND(_Engine!$P$4=1,AV123&gt;0),ROUND(MAX(0,MIN(AV123+R124-AB124,BE124-SUM(AK124:AK124))),2),0)</f>
        <v>0</v>
      </c>
      <c r="AM124" s="28">
        <f>IF(AND(_Engine!$P$5=1,AW123&gt;0),ROUND(MAX(0,MIN(AW123+S124-AC124,BE124-SUM(AK124:AL124))),2),0)</f>
        <v>0</v>
      </c>
      <c r="AN124" s="28">
        <f>IF(AND(_Engine!$P$6=1,AX123&gt;0),ROUND(MAX(0,MIN(AX123+T124-AD124,BE124-SUM(AK124:AM124))),2),0)</f>
        <v>0</v>
      </c>
      <c r="AO124" s="28">
        <f>IF(AND(_Engine!$P$7=1,AY123&gt;0),ROUND(MAX(0,MIN(AY123+U124-AE124,BE124-SUM(AK124:AN124))),2),0)</f>
        <v>0</v>
      </c>
      <c r="AP124" s="28">
        <f>IF(AND(_Engine!$P$8=1,AZ123&gt;0),ROUND(MAX(0,MIN(AZ123+V124-AF124,BE124-SUM(AK124:AO124))),2),0)</f>
        <v>0</v>
      </c>
      <c r="AQ124" s="28">
        <f>IF(AND(_Engine!$P$9=1,BA123&gt;0),ROUND(MAX(0,MIN(BA123+W124-AG124,BE124-SUM(AK124:AP124))),2),0)</f>
        <v>0</v>
      </c>
      <c r="AR124" s="28">
        <f>IF(AND(_Engine!$P$10=1,BB123&gt;0),ROUND(MAX(0,MIN(BB123+X124-AH124,BE124-SUM(AK124:AQ124))),2),0)</f>
        <v>0</v>
      </c>
      <c r="AS124" s="28">
        <f>IF(AND(_Engine!$P$11=1,BC123&gt;0),ROUND(MAX(0,MIN(BC123+Y124-AI124,BE124-SUM(AK124:AR124))),2),0)</f>
        <v>0</v>
      </c>
      <c r="AT124" s="28">
        <f>IF(AND(_Engine!$P$12=1,BD123&gt;0),ROUND(MAX(0,MIN(BD123+Z124-AJ124,BE124-SUM(AK124:AS124))),2),0)</f>
        <v>0</v>
      </c>
      <c r="AU124" s="28">
        <f>IF(_Engine!$P$3=1,MAX(0,ROUND(AU123+Q124-AA124-AK124,2)),0)</f>
        <v>0</v>
      </c>
      <c r="AV124" s="28">
        <f>IF(_Engine!$P$4=1,MAX(0,ROUND(AV123+R124-AB124-AL124,2)),0)</f>
        <v>0</v>
      </c>
      <c r="AW124" s="28">
        <f>IF(_Engine!$P$5=1,MAX(0,ROUND(AW123+S124-AC124-AM124,2)),0)</f>
        <v>0</v>
      </c>
      <c r="AX124" s="28">
        <f>IF(_Engine!$P$6=1,MAX(0,ROUND(AX123+T124-AD124-AN124,2)),0)</f>
        <v>0</v>
      </c>
      <c r="AY124" s="28">
        <f>IF(_Engine!$P$7=1,MAX(0,ROUND(AY123+U124-AE124-AO124,2)),0)</f>
        <v>0</v>
      </c>
      <c r="AZ124" s="28">
        <f>IF(_Engine!$P$8=1,MAX(0,ROUND(AZ123+V124-AF124-AP124,2)),0)</f>
        <v>0</v>
      </c>
      <c r="BA124" s="28">
        <f>IF(_Engine!$P$9=1,MAX(0,ROUND(BA123+W124-AG124-AQ124,2)),0)</f>
        <v>0</v>
      </c>
      <c r="BB124" s="28">
        <f>IF(_Engine!$P$10=1,MAX(0,ROUND(BB123+X124-AH124-AR124,2)),0)</f>
        <v>0</v>
      </c>
      <c r="BC124" s="28">
        <f>IF(_Engine!$P$11=1,MAX(0,ROUND(BC123+Y124-AI124-AS124,2)),0)</f>
        <v>0</v>
      </c>
      <c r="BD124" s="28">
        <f>IF(_Engine!$P$12=1,MAX(0,ROUND(BD123+Z124-AJ124-AT124,2)),0)</f>
        <v>0</v>
      </c>
      <c r="BE124" s="28">
        <f>ROUND(IFERROR('Debt Planner'!$C$8,0)+IFERROR(C124,0)+MAX(0,_Engine!$E$14-SUM(AA124:AJ124)),2)</f>
        <v>0</v>
      </c>
    </row>
    <row r="125" spans="1:57" x14ac:dyDescent="0.3">
      <c r="A125" s="24">
        <v>117</v>
      </c>
      <c r="B125" s="25">
        <f t="shared" ca="1" si="5"/>
        <v>49726</v>
      </c>
      <c r="C125" s="26">
        <v>0</v>
      </c>
      <c r="D125" s="27">
        <f t="shared" si="3"/>
        <v>0</v>
      </c>
      <c r="E125" s="18" t="str">
        <f>IF(_Engine!$P$3=0,"",IF((AA125+AK125)&gt;0,AA125+AK125,""))</f>
        <v/>
      </c>
      <c r="F125" s="18" t="str">
        <f>IF(_Engine!$P$4=0,"",IF((AB125+AL125)&gt;0,AB125+AL125,""))</f>
        <v/>
      </c>
      <c r="G125" s="18" t="str">
        <f>IF(_Engine!$P$5=0,"",IF((AC125+AM125)&gt;0,AC125+AM125,""))</f>
        <v/>
      </c>
      <c r="H125" s="18" t="str">
        <f>IF(_Engine!$P$6=0,"",IF((AD125+AN125)&gt;0,AD125+AN125,""))</f>
        <v/>
      </c>
      <c r="I125" s="18" t="str">
        <f>IF(_Engine!$P$7=0,"",IF((AE125+AO125)&gt;0,AE125+AO125,""))</f>
        <v/>
      </c>
      <c r="J125" s="18" t="str">
        <f>IF(_Engine!$P$8=0,"",IF((AF125+AP125)&gt;0,AF125+AP125,""))</f>
        <v/>
      </c>
      <c r="K125" s="18" t="str">
        <f>IF(_Engine!$P$9=0,"",IF((AG125+AQ125)&gt;0,AG125+AQ125,""))</f>
        <v/>
      </c>
      <c r="L125" s="18" t="str">
        <f>IF(_Engine!$P$10=0,"",IF((AH125+AR125)&gt;0,AH125+AR125,""))</f>
        <v/>
      </c>
      <c r="M125" s="18" t="str">
        <f>IF(_Engine!$P$11=0,"",IF((AI125+AS125)&gt;0,AI125+AS125,""))</f>
        <v/>
      </c>
      <c r="N125" s="18" t="str">
        <f>IF(_Engine!$P$12=0,"",IF((AJ125+AT125)&gt;0,AJ125+AT125,""))</f>
        <v/>
      </c>
      <c r="O125" s="27">
        <f t="shared" si="4"/>
        <v>0</v>
      </c>
      <c r="Q125" s="28">
        <f>IF(AND(_Engine!$P$3=1,AU124&gt;0),ROUND(AU124*_Engine!$N$3/12,2),0)</f>
        <v>0</v>
      </c>
      <c r="R125" s="28">
        <f>IF(AND(_Engine!$P$4=1,AV124&gt;0),ROUND(AV124*_Engine!$N$4/12,2),0)</f>
        <v>0</v>
      </c>
      <c r="S125" s="28">
        <f>IF(AND(_Engine!$P$5=1,AW124&gt;0),ROUND(AW124*_Engine!$N$5/12,2),0)</f>
        <v>0</v>
      </c>
      <c r="T125" s="28">
        <f>IF(AND(_Engine!$P$6=1,AX124&gt;0),ROUND(AX124*_Engine!$N$6/12,2),0)</f>
        <v>0</v>
      </c>
      <c r="U125" s="28">
        <f>IF(AND(_Engine!$P$7=1,AY124&gt;0),ROUND(AY124*_Engine!$N$7/12,2),0)</f>
        <v>0</v>
      </c>
      <c r="V125" s="28">
        <f>IF(AND(_Engine!$P$8=1,AZ124&gt;0),ROUND(AZ124*_Engine!$N$8/12,2),0)</f>
        <v>0</v>
      </c>
      <c r="W125" s="28">
        <f>IF(AND(_Engine!$P$9=1,BA124&gt;0),ROUND(BA124*_Engine!$N$9/12,2),0)</f>
        <v>0</v>
      </c>
      <c r="X125" s="28">
        <f>IF(AND(_Engine!$P$10=1,BB124&gt;0),ROUND(BB124*_Engine!$N$10/12,2),0)</f>
        <v>0</v>
      </c>
      <c r="Y125" s="28">
        <f>IF(AND(_Engine!$P$11=1,BC124&gt;0),ROUND(BC124*_Engine!$N$11/12,2),0)</f>
        <v>0</v>
      </c>
      <c r="Z125" s="28">
        <f>IF(AND(_Engine!$P$12=1,BD124&gt;0),ROUND(BD124*_Engine!$N$12/12,2),0)</f>
        <v>0</v>
      </c>
      <c r="AA125" s="28">
        <f>IF(AND(_Engine!$P$3=1,AU124&gt;0),ROUND(MIN(_Engine!$O$3,AU124+Q125),2),0)</f>
        <v>0</v>
      </c>
      <c r="AB125" s="28">
        <f>IF(AND(_Engine!$P$4=1,AV124&gt;0),ROUND(MIN(_Engine!$O$4,AV124+R125),2),0)</f>
        <v>0</v>
      </c>
      <c r="AC125" s="28">
        <f>IF(AND(_Engine!$P$5=1,AW124&gt;0),ROUND(MIN(_Engine!$O$5,AW124+S125),2),0)</f>
        <v>0</v>
      </c>
      <c r="AD125" s="28">
        <f>IF(AND(_Engine!$P$6=1,AX124&gt;0),ROUND(MIN(_Engine!$O$6,AX124+T125),2),0)</f>
        <v>0</v>
      </c>
      <c r="AE125" s="28">
        <f>IF(AND(_Engine!$P$7=1,AY124&gt;0),ROUND(MIN(_Engine!$O$7,AY124+U125),2),0)</f>
        <v>0</v>
      </c>
      <c r="AF125" s="28">
        <f>IF(AND(_Engine!$P$8=1,AZ124&gt;0),ROUND(MIN(_Engine!$O$8,AZ124+V125),2),0)</f>
        <v>0</v>
      </c>
      <c r="AG125" s="28">
        <f>IF(AND(_Engine!$P$9=1,BA124&gt;0),ROUND(MIN(_Engine!$O$9,BA124+W125),2),0)</f>
        <v>0</v>
      </c>
      <c r="AH125" s="28">
        <f>IF(AND(_Engine!$P$10=1,BB124&gt;0),ROUND(MIN(_Engine!$O$10,BB124+X125),2),0)</f>
        <v>0</v>
      </c>
      <c r="AI125" s="28">
        <f>IF(AND(_Engine!$P$11=1,BC124&gt;0),ROUND(MIN(_Engine!$O$11,BC124+Y125),2),0)</f>
        <v>0</v>
      </c>
      <c r="AJ125" s="28">
        <f>IF(AND(_Engine!$P$12=1,BD124&gt;0),ROUND(MIN(_Engine!$O$12,BD124+Z125),2),0)</f>
        <v>0</v>
      </c>
      <c r="AK125" s="28">
        <f>IF(AND(_Engine!$P$3=1,AU124&gt;0),ROUND(MAX(0,MIN(AU124+Q125-AA125,BE125-0)),2),0)</f>
        <v>0</v>
      </c>
      <c r="AL125" s="28">
        <f>IF(AND(_Engine!$P$4=1,AV124&gt;0),ROUND(MAX(0,MIN(AV124+R125-AB125,BE125-SUM(AK125:AK125))),2),0)</f>
        <v>0</v>
      </c>
      <c r="AM125" s="28">
        <f>IF(AND(_Engine!$P$5=1,AW124&gt;0),ROUND(MAX(0,MIN(AW124+S125-AC125,BE125-SUM(AK125:AL125))),2),0)</f>
        <v>0</v>
      </c>
      <c r="AN125" s="28">
        <f>IF(AND(_Engine!$P$6=1,AX124&gt;0),ROUND(MAX(0,MIN(AX124+T125-AD125,BE125-SUM(AK125:AM125))),2),0)</f>
        <v>0</v>
      </c>
      <c r="AO125" s="28">
        <f>IF(AND(_Engine!$P$7=1,AY124&gt;0),ROUND(MAX(0,MIN(AY124+U125-AE125,BE125-SUM(AK125:AN125))),2),0)</f>
        <v>0</v>
      </c>
      <c r="AP125" s="28">
        <f>IF(AND(_Engine!$P$8=1,AZ124&gt;0),ROUND(MAX(0,MIN(AZ124+V125-AF125,BE125-SUM(AK125:AO125))),2),0)</f>
        <v>0</v>
      </c>
      <c r="AQ125" s="28">
        <f>IF(AND(_Engine!$P$9=1,BA124&gt;0),ROUND(MAX(0,MIN(BA124+W125-AG125,BE125-SUM(AK125:AP125))),2),0)</f>
        <v>0</v>
      </c>
      <c r="AR125" s="28">
        <f>IF(AND(_Engine!$P$10=1,BB124&gt;0),ROUND(MAX(0,MIN(BB124+X125-AH125,BE125-SUM(AK125:AQ125))),2),0)</f>
        <v>0</v>
      </c>
      <c r="AS125" s="28">
        <f>IF(AND(_Engine!$P$11=1,BC124&gt;0),ROUND(MAX(0,MIN(BC124+Y125-AI125,BE125-SUM(AK125:AR125))),2),0)</f>
        <v>0</v>
      </c>
      <c r="AT125" s="28">
        <f>IF(AND(_Engine!$P$12=1,BD124&gt;0),ROUND(MAX(0,MIN(BD124+Z125-AJ125,BE125-SUM(AK125:AS125))),2),0)</f>
        <v>0</v>
      </c>
      <c r="AU125" s="28">
        <f>IF(_Engine!$P$3=1,MAX(0,ROUND(AU124+Q125-AA125-AK125,2)),0)</f>
        <v>0</v>
      </c>
      <c r="AV125" s="28">
        <f>IF(_Engine!$P$4=1,MAX(0,ROUND(AV124+R125-AB125-AL125,2)),0)</f>
        <v>0</v>
      </c>
      <c r="AW125" s="28">
        <f>IF(_Engine!$P$5=1,MAX(0,ROUND(AW124+S125-AC125-AM125,2)),0)</f>
        <v>0</v>
      </c>
      <c r="AX125" s="28">
        <f>IF(_Engine!$P$6=1,MAX(0,ROUND(AX124+T125-AD125-AN125,2)),0)</f>
        <v>0</v>
      </c>
      <c r="AY125" s="28">
        <f>IF(_Engine!$P$7=1,MAX(0,ROUND(AY124+U125-AE125-AO125,2)),0)</f>
        <v>0</v>
      </c>
      <c r="AZ125" s="28">
        <f>IF(_Engine!$P$8=1,MAX(0,ROUND(AZ124+V125-AF125-AP125,2)),0)</f>
        <v>0</v>
      </c>
      <c r="BA125" s="28">
        <f>IF(_Engine!$P$9=1,MAX(0,ROUND(BA124+W125-AG125-AQ125,2)),0)</f>
        <v>0</v>
      </c>
      <c r="BB125" s="28">
        <f>IF(_Engine!$P$10=1,MAX(0,ROUND(BB124+X125-AH125-AR125,2)),0)</f>
        <v>0</v>
      </c>
      <c r="BC125" s="28">
        <f>IF(_Engine!$P$11=1,MAX(0,ROUND(BC124+Y125-AI125-AS125,2)),0)</f>
        <v>0</v>
      </c>
      <c r="BD125" s="28">
        <f>IF(_Engine!$P$12=1,MAX(0,ROUND(BD124+Z125-AJ125-AT125,2)),0)</f>
        <v>0</v>
      </c>
      <c r="BE125" s="28">
        <f>ROUND(IFERROR('Debt Planner'!$C$8,0)+IFERROR(C125,0)+MAX(0,_Engine!$E$14-SUM(AA125:AJ125)),2)</f>
        <v>0</v>
      </c>
    </row>
    <row r="126" spans="1:57" x14ac:dyDescent="0.3">
      <c r="A126" s="24">
        <v>118</v>
      </c>
      <c r="B126" s="25">
        <f t="shared" ca="1" si="5"/>
        <v>49755</v>
      </c>
      <c r="C126" s="26">
        <v>0</v>
      </c>
      <c r="D126" s="27">
        <f t="shared" si="3"/>
        <v>0</v>
      </c>
      <c r="E126" s="18" t="str">
        <f>IF(_Engine!$P$3=0,"",IF((AA126+AK126)&gt;0,AA126+AK126,""))</f>
        <v/>
      </c>
      <c r="F126" s="18" t="str">
        <f>IF(_Engine!$P$4=0,"",IF((AB126+AL126)&gt;0,AB126+AL126,""))</f>
        <v/>
      </c>
      <c r="G126" s="18" t="str">
        <f>IF(_Engine!$P$5=0,"",IF((AC126+AM126)&gt;0,AC126+AM126,""))</f>
        <v/>
      </c>
      <c r="H126" s="18" t="str">
        <f>IF(_Engine!$P$6=0,"",IF((AD126+AN126)&gt;0,AD126+AN126,""))</f>
        <v/>
      </c>
      <c r="I126" s="18" t="str">
        <f>IF(_Engine!$P$7=0,"",IF((AE126+AO126)&gt;0,AE126+AO126,""))</f>
        <v/>
      </c>
      <c r="J126" s="18" t="str">
        <f>IF(_Engine!$P$8=0,"",IF((AF126+AP126)&gt;0,AF126+AP126,""))</f>
        <v/>
      </c>
      <c r="K126" s="18" t="str">
        <f>IF(_Engine!$P$9=0,"",IF((AG126+AQ126)&gt;0,AG126+AQ126,""))</f>
        <v/>
      </c>
      <c r="L126" s="18" t="str">
        <f>IF(_Engine!$P$10=0,"",IF((AH126+AR126)&gt;0,AH126+AR126,""))</f>
        <v/>
      </c>
      <c r="M126" s="18" t="str">
        <f>IF(_Engine!$P$11=0,"",IF((AI126+AS126)&gt;0,AI126+AS126,""))</f>
        <v/>
      </c>
      <c r="N126" s="18" t="str">
        <f>IF(_Engine!$P$12=0,"",IF((AJ126+AT126)&gt;0,AJ126+AT126,""))</f>
        <v/>
      </c>
      <c r="O126" s="27">
        <f t="shared" si="4"/>
        <v>0</v>
      </c>
      <c r="Q126" s="28">
        <f>IF(AND(_Engine!$P$3=1,AU125&gt;0),ROUND(AU125*_Engine!$N$3/12,2),0)</f>
        <v>0</v>
      </c>
      <c r="R126" s="28">
        <f>IF(AND(_Engine!$P$4=1,AV125&gt;0),ROUND(AV125*_Engine!$N$4/12,2),0)</f>
        <v>0</v>
      </c>
      <c r="S126" s="28">
        <f>IF(AND(_Engine!$P$5=1,AW125&gt;0),ROUND(AW125*_Engine!$N$5/12,2),0)</f>
        <v>0</v>
      </c>
      <c r="T126" s="28">
        <f>IF(AND(_Engine!$P$6=1,AX125&gt;0),ROUND(AX125*_Engine!$N$6/12,2),0)</f>
        <v>0</v>
      </c>
      <c r="U126" s="28">
        <f>IF(AND(_Engine!$P$7=1,AY125&gt;0),ROUND(AY125*_Engine!$N$7/12,2),0)</f>
        <v>0</v>
      </c>
      <c r="V126" s="28">
        <f>IF(AND(_Engine!$P$8=1,AZ125&gt;0),ROUND(AZ125*_Engine!$N$8/12,2),0)</f>
        <v>0</v>
      </c>
      <c r="W126" s="28">
        <f>IF(AND(_Engine!$P$9=1,BA125&gt;0),ROUND(BA125*_Engine!$N$9/12,2),0)</f>
        <v>0</v>
      </c>
      <c r="X126" s="28">
        <f>IF(AND(_Engine!$P$10=1,BB125&gt;0),ROUND(BB125*_Engine!$N$10/12,2),0)</f>
        <v>0</v>
      </c>
      <c r="Y126" s="28">
        <f>IF(AND(_Engine!$P$11=1,BC125&gt;0),ROUND(BC125*_Engine!$N$11/12,2),0)</f>
        <v>0</v>
      </c>
      <c r="Z126" s="28">
        <f>IF(AND(_Engine!$P$12=1,BD125&gt;0),ROUND(BD125*_Engine!$N$12/12,2),0)</f>
        <v>0</v>
      </c>
      <c r="AA126" s="28">
        <f>IF(AND(_Engine!$P$3=1,AU125&gt;0),ROUND(MIN(_Engine!$O$3,AU125+Q126),2),0)</f>
        <v>0</v>
      </c>
      <c r="AB126" s="28">
        <f>IF(AND(_Engine!$P$4=1,AV125&gt;0),ROUND(MIN(_Engine!$O$4,AV125+R126),2),0)</f>
        <v>0</v>
      </c>
      <c r="AC126" s="28">
        <f>IF(AND(_Engine!$P$5=1,AW125&gt;0),ROUND(MIN(_Engine!$O$5,AW125+S126),2),0)</f>
        <v>0</v>
      </c>
      <c r="AD126" s="28">
        <f>IF(AND(_Engine!$P$6=1,AX125&gt;0),ROUND(MIN(_Engine!$O$6,AX125+T126),2),0)</f>
        <v>0</v>
      </c>
      <c r="AE126" s="28">
        <f>IF(AND(_Engine!$P$7=1,AY125&gt;0),ROUND(MIN(_Engine!$O$7,AY125+U126),2),0)</f>
        <v>0</v>
      </c>
      <c r="AF126" s="28">
        <f>IF(AND(_Engine!$P$8=1,AZ125&gt;0),ROUND(MIN(_Engine!$O$8,AZ125+V126),2),0)</f>
        <v>0</v>
      </c>
      <c r="AG126" s="28">
        <f>IF(AND(_Engine!$P$9=1,BA125&gt;0),ROUND(MIN(_Engine!$O$9,BA125+W126),2),0)</f>
        <v>0</v>
      </c>
      <c r="AH126" s="28">
        <f>IF(AND(_Engine!$P$10=1,BB125&gt;0),ROUND(MIN(_Engine!$O$10,BB125+X126),2),0)</f>
        <v>0</v>
      </c>
      <c r="AI126" s="28">
        <f>IF(AND(_Engine!$P$11=1,BC125&gt;0),ROUND(MIN(_Engine!$O$11,BC125+Y126),2),0)</f>
        <v>0</v>
      </c>
      <c r="AJ126" s="28">
        <f>IF(AND(_Engine!$P$12=1,BD125&gt;0),ROUND(MIN(_Engine!$O$12,BD125+Z126),2),0)</f>
        <v>0</v>
      </c>
      <c r="AK126" s="28">
        <f>IF(AND(_Engine!$P$3=1,AU125&gt;0),ROUND(MAX(0,MIN(AU125+Q126-AA126,BE126-0)),2),0)</f>
        <v>0</v>
      </c>
      <c r="AL126" s="28">
        <f>IF(AND(_Engine!$P$4=1,AV125&gt;0),ROUND(MAX(0,MIN(AV125+R126-AB126,BE126-SUM(AK126:AK126))),2),0)</f>
        <v>0</v>
      </c>
      <c r="AM126" s="28">
        <f>IF(AND(_Engine!$P$5=1,AW125&gt;0),ROUND(MAX(0,MIN(AW125+S126-AC126,BE126-SUM(AK126:AL126))),2),0)</f>
        <v>0</v>
      </c>
      <c r="AN126" s="28">
        <f>IF(AND(_Engine!$P$6=1,AX125&gt;0),ROUND(MAX(0,MIN(AX125+T126-AD126,BE126-SUM(AK126:AM126))),2),0)</f>
        <v>0</v>
      </c>
      <c r="AO126" s="28">
        <f>IF(AND(_Engine!$P$7=1,AY125&gt;0),ROUND(MAX(0,MIN(AY125+U126-AE126,BE126-SUM(AK126:AN126))),2),0)</f>
        <v>0</v>
      </c>
      <c r="AP126" s="28">
        <f>IF(AND(_Engine!$P$8=1,AZ125&gt;0),ROUND(MAX(0,MIN(AZ125+V126-AF126,BE126-SUM(AK126:AO126))),2),0)</f>
        <v>0</v>
      </c>
      <c r="AQ126" s="28">
        <f>IF(AND(_Engine!$P$9=1,BA125&gt;0),ROUND(MAX(0,MIN(BA125+W126-AG126,BE126-SUM(AK126:AP126))),2),0)</f>
        <v>0</v>
      </c>
      <c r="AR126" s="28">
        <f>IF(AND(_Engine!$P$10=1,BB125&gt;0),ROUND(MAX(0,MIN(BB125+X126-AH126,BE126-SUM(AK126:AQ126))),2),0)</f>
        <v>0</v>
      </c>
      <c r="AS126" s="28">
        <f>IF(AND(_Engine!$P$11=1,BC125&gt;0),ROUND(MAX(0,MIN(BC125+Y126-AI126,BE126-SUM(AK126:AR126))),2),0)</f>
        <v>0</v>
      </c>
      <c r="AT126" s="28">
        <f>IF(AND(_Engine!$P$12=1,BD125&gt;0),ROUND(MAX(0,MIN(BD125+Z126-AJ126,BE126-SUM(AK126:AS126))),2),0)</f>
        <v>0</v>
      </c>
      <c r="AU126" s="28">
        <f>IF(_Engine!$P$3=1,MAX(0,ROUND(AU125+Q126-AA126-AK126,2)),0)</f>
        <v>0</v>
      </c>
      <c r="AV126" s="28">
        <f>IF(_Engine!$P$4=1,MAX(0,ROUND(AV125+R126-AB126-AL126,2)),0)</f>
        <v>0</v>
      </c>
      <c r="AW126" s="28">
        <f>IF(_Engine!$P$5=1,MAX(0,ROUND(AW125+S126-AC126-AM126,2)),0)</f>
        <v>0</v>
      </c>
      <c r="AX126" s="28">
        <f>IF(_Engine!$P$6=1,MAX(0,ROUND(AX125+T126-AD126-AN126,2)),0)</f>
        <v>0</v>
      </c>
      <c r="AY126" s="28">
        <f>IF(_Engine!$P$7=1,MAX(0,ROUND(AY125+U126-AE126-AO126,2)),0)</f>
        <v>0</v>
      </c>
      <c r="AZ126" s="28">
        <f>IF(_Engine!$P$8=1,MAX(0,ROUND(AZ125+V126-AF126-AP126,2)),0)</f>
        <v>0</v>
      </c>
      <c r="BA126" s="28">
        <f>IF(_Engine!$P$9=1,MAX(0,ROUND(BA125+W126-AG126-AQ126,2)),0)</f>
        <v>0</v>
      </c>
      <c r="BB126" s="28">
        <f>IF(_Engine!$P$10=1,MAX(0,ROUND(BB125+X126-AH126-AR126,2)),0)</f>
        <v>0</v>
      </c>
      <c r="BC126" s="28">
        <f>IF(_Engine!$P$11=1,MAX(0,ROUND(BC125+Y126-AI126-AS126,2)),0)</f>
        <v>0</v>
      </c>
      <c r="BD126" s="28">
        <f>IF(_Engine!$P$12=1,MAX(0,ROUND(BD125+Z126-AJ126-AT126,2)),0)</f>
        <v>0</v>
      </c>
      <c r="BE126" s="28">
        <f>ROUND(IFERROR('Debt Planner'!$C$8,0)+IFERROR(C126,0)+MAX(0,_Engine!$E$14-SUM(AA126:AJ126)),2)</f>
        <v>0</v>
      </c>
    </row>
    <row r="127" spans="1:57" x14ac:dyDescent="0.3">
      <c r="A127" s="24">
        <v>119</v>
      </c>
      <c r="B127" s="25">
        <f t="shared" ca="1" si="5"/>
        <v>49786</v>
      </c>
      <c r="C127" s="26">
        <v>0</v>
      </c>
      <c r="D127" s="27">
        <f t="shared" si="3"/>
        <v>0</v>
      </c>
      <c r="E127" s="18" t="str">
        <f>IF(_Engine!$P$3=0,"",IF((AA127+AK127)&gt;0,AA127+AK127,""))</f>
        <v/>
      </c>
      <c r="F127" s="18" t="str">
        <f>IF(_Engine!$P$4=0,"",IF((AB127+AL127)&gt;0,AB127+AL127,""))</f>
        <v/>
      </c>
      <c r="G127" s="18" t="str">
        <f>IF(_Engine!$P$5=0,"",IF((AC127+AM127)&gt;0,AC127+AM127,""))</f>
        <v/>
      </c>
      <c r="H127" s="18" t="str">
        <f>IF(_Engine!$P$6=0,"",IF((AD127+AN127)&gt;0,AD127+AN127,""))</f>
        <v/>
      </c>
      <c r="I127" s="18" t="str">
        <f>IF(_Engine!$P$7=0,"",IF((AE127+AO127)&gt;0,AE127+AO127,""))</f>
        <v/>
      </c>
      <c r="J127" s="18" t="str">
        <f>IF(_Engine!$P$8=0,"",IF((AF127+AP127)&gt;0,AF127+AP127,""))</f>
        <v/>
      </c>
      <c r="K127" s="18" t="str">
        <f>IF(_Engine!$P$9=0,"",IF((AG127+AQ127)&gt;0,AG127+AQ127,""))</f>
        <v/>
      </c>
      <c r="L127" s="18" t="str">
        <f>IF(_Engine!$P$10=0,"",IF((AH127+AR127)&gt;0,AH127+AR127,""))</f>
        <v/>
      </c>
      <c r="M127" s="18" t="str">
        <f>IF(_Engine!$P$11=0,"",IF((AI127+AS127)&gt;0,AI127+AS127,""))</f>
        <v/>
      </c>
      <c r="N127" s="18" t="str">
        <f>IF(_Engine!$P$12=0,"",IF((AJ127+AT127)&gt;0,AJ127+AT127,""))</f>
        <v/>
      </c>
      <c r="O127" s="27">
        <f t="shared" si="4"/>
        <v>0</v>
      </c>
      <c r="Q127" s="28">
        <f>IF(AND(_Engine!$P$3=1,AU126&gt;0),ROUND(AU126*_Engine!$N$3/12,2),0)</f>
        <v>0</v>
      </c>
      <c r="R127" s="28">
        <f>IF(AND(_Engine!$P$4=1,AV126&gt;0),ROUND(AV126*_Engine!$N$4/12,2),0)</f>
        <v>0</v>
      </c>
      <c r="S127" s="28">
        <f>IF(AND(_Engine!$P$5=1,AW126&gt;0),ROUND(AW126*_Engine!$N$5/12,2),0)</f>
        <v>0</v>
      </c>
      <c r="T127" s="28">
        <f>IF(AND(_Engine!$P$6=1,AX126&gt;0),ROUND(AX126*_Engine!$N$6/12,2),0)</f>
        <v>0</v>
      </c>
      <c r="U127" s="28">
        <f>IF(AND(_Engine!$P$7=1,AY126&gt;0),ROUND(AY126*_Engine!$N$7/12,2),0)</f>
        <v>0</v>
      </c>
      <c r="V127" s="28">
        <f>IF(AND(_Engine!$P$8=1,AZ126&gt;0),ROUND(AZ126*_Engine!$N$8/12,2),0)</f>
        <v>0</v>
      </c>
      <c r="W127" s="28">
        <f>IF(AND(_Engine!$P$9=1,BA126&gt;0),ROUND(BA126*_Engine!$N$9/12,2),0)</f>
        <v>0</v>
      </c>
      <c r="X127" s="28">
        <f>IF(AND(_Engine!$P$10=1,BB126&gt;0),ROUND(BB126*_Engine!$N$10/12,2),0)</f>
        <v>0</v>
      </c>
      <c r="Y127" s="28">
        <f>IF(AND(_Engine!$P$11=1,BC126&gt;0),ROUND(BC126*_Engine!$N$11/12,2),0)</f>
        <v>0</v>
      </c>
      <c r="Z127" s="28">
        <f>IF(AND(_Engine!$P$12=1,BD126&gt;0),ROUND(BD126*_Engine!$N$12/12,2),0)</f>
        <v>0</v>
      </c>
      <c r="AA127" s="28">
        <f>IF(AND(_Engine!$P$3=1,AU126&gt;0),ROUND(MIN(_Engine!$O$3,AU126+Q127),2),0)</f>
        <v>0</v>
      </c>
      <c r="AB127" s="28">
        <f>IF(AND(_Engine!$P$4=1,AV126&gt;0),ROUND(MIN(_Engine!$O$4,AV126+R127),2),0)</f>
        <v>0</v>
      </c>
      <c r="AC127" s="28">
        <f>IF(AND(_Engine!$P$5=1,AW126&gt;0),ROUND(MIN(_Engine!$O$5,AW126+S127),2),0)</f>
        <v>0</v>
      </c>
      <c r="AD127" s="28">
        <f>IF(AND(_Engine!$P$6=1,AX126&gt;0),ROUND(MIN(_Engine!$O$6,AX126+T127),2),0)</f>
        <v>0</v>
      </c>
      <c r="AE127" s="28">
        <f>IF(AND(_Engine!$P$7=1,AY126&gt;0),ROUND(MIN(_Engine!$O$7,AY126+U127),2),0)</f>
        <v>0</v>
      </c>
      <c r="AF127" s="28">
        <f>IF(AND(_Engine!$P$8=1,AZ126&gt;0),ROUND(MIN(_Engine!$O$8,AZ126+V127),2),0)</f>
        <v>0</v>
      </c>
      <c r="AG127" s="28">
        <f>IF(AND(_Engine!$P$9=1,BA126&gt;0),ROUND(MIN(_Engine!$O$9,BA126+W127),2),0)</f>
        <v>0</v>
      </c>
      <c r="AH127" s="28">
        <f>IF(AND(_Engine!$P$10=1,BB126&gt;0),ROUND(MIN(_Engine!$O$10,BB126+X127),2),0)</f>
        <v>0</v>
      </c>
      <c r="AI127" s="28">
        <f>IF(AND(_Engine!$P$11=1,BC126&gt;0),ROUND(MIN(_Engine!$O$11,BC126+Y127),2),0)</f>
        <v>0</v>
      </c>
      <c r="AJ127" s="28">
        <f>IF(AND(_Engine!$P$12=1,BD126&gt;0),ROUND(MIN(_Engine!$O$12,BD126+Z127),2),0)</f>
        <v>0</v>
      </c>
      <c r="AK127" s="28">
        <f>IF(AND(_Engine!$P$3=1,AU126&gt;0),ROUND(MAX(0,MIN(AU126+Q127-AA127,BE127-0)),2),0)</f>
        <v>0</v>
      </c>
      <c r="AL127" s="28">
        <f>IF(AND(_Engine!$P$4=1,AV126&gt;0),ROUND(MAX(0,MIN(AV126+R127-AB127,BE127-SUM(AK127:AK127))),2),0)</f>
        <v>0</v>
      </c>
      <c r="AM127" s="28">
        <f>IF(AND(_Engine!$P$5=1,AW126&gt;0),ROUND(MAX(0,MIN(AW126+S127-AC127,BE127-SUM(AK127:AL127))),2),0)</f>
        <v>0</v>
      </c>
      <c r="AN127" s="28">
        <f>IF(AND(_Engine!$P$6=1,AX126&gt;0),ROUND(MAX(0,MIN(AX126+T127-AD127,BE127-SUM(AK127:AM127))),2),0)</f>
        <v>0</v>
      </c>
      <c r="AO127" s="28">
        <f>IF(AND(_Engine!$P$7=1,AY126&gt;0),ROUND(MAX(0,MIN(AY126+U127-AE127,BE127-SUM(AK127:AN127))),2),0)</f>
        <v>0</v>
      </c>
      <c r="AP127" s="28">
        <f>IF(AND(_Engine!$P$8=1,AZ126&gt;0),ROUND(MAX(0,MIN(AZ126+V127-AF127,BE127-SUM(AK127:AO127))),2),0)</f>
        <v>0</v>
      </c>
      <c r="AQ127" s="28">
        <f>IF(AND(_Engine!$P$9=1,BA126&gt;0),ROUND(MAX(0,MIN(BA126+W127-AG127,BE127-SUM(AK127:AP127))),2),0)</f>
        <v>0</v>
      </c>
      <c r="AR127" s="28">
        <f>IF(AND(_Engine!$P$10=1,BB126&gt;0),ROUND(MAX(0,MIN(BB126+X127-AH127,BE127-SUM(AK127:AQ127))),2),0)</f>
        <v>0</v>
      </c>
      <c r="AS127" s="28">
        <f>IF(AND(_Engine!$P$11=1,BC126&gt;0),ROUND(MAX(0,MIN(BC126+Y127-AI127,BE127-SUM(AK127:AR127))),2),0)</f>
        <v>0</v>
      </c>
      <c r="AT127" s="28">
        <f>IF(AND(_Engine!$P$12=1,BD126&gt;0),ROUND(MAX(0,MIN(BD126+Z127-AJ127,BE127-SUM(AK127:AS127))),2),0)</f>
        <v>0</v>
      </c>
      <c r="AU127" s="28">
        <f>IF(_Engine!$P$3=1,MAX(0,ROUND(AU126+Q127-AA127-AK127,2)),0)</f>
        <v>0</v>
      </c>
      <c r="AV127" s="28">
        <f>IF(_Engine!$P$4=1,MAX(0,ROUND(AV126+R127-AB127-AL127,2)),0)</f>
        <v>0</v>
      </c>
      <c r="AW127" s="28">
        <f>IF(_Engine!$P$5=1,MAX(0,ROUND(AW126+S127-AC127-AM127,2)),0)</f>
        <v>0</v>
      </c>
      <c r="AX127" s="28">
        <f>IF(_Engine!$P$6=1,MAX(0,ROUND(AX126+T127-AD127-AN127,2)),0)</f>
        <v>0</v>
      </c>
      <c r="AY127" s="28">
        <f>IF(_Engine!$P$7=1,MAX(0,ROUND(AY126+U127-AE127-AO127,2)),0)</f>
        <v>0</v>
      </c>
      <c r="AZ127" s="28">
        <f>IF(_Engine!$P$8=1,MAX(0,ROUND(AZ126+V127-AF127-AP127,2)),0)</f>
        <v>0</v>
      </c>
      <c r="BA127" s="28">
        <f>IF(_Engine!$P$9=1,MAX(0,ROUND(BA126+W127-AG127-AQ127,2)),0)</f>
        <v>0</v>
      </c>
      <c r="BB127" s="28">
        <f>IF(_Engine!$P$10=1,MAX(0,ROUND(BB126+X127-AH127-AR127,2)),0)</f>
        <v>0</v>
      </c>
      <c r="BC127" s="28">
        <f>IF(_Engine!$P$11=1,MAX(0,ROUND(BC126+Y127-AI127-AS127,2)),0)</f>
        <v>0</v>
      </c>
      <c r="BD127" s="28">
        <f>IF(_Engine!$P$12=1,MAX(0,ROUND(BD126+Z127-AJ127-AT127,2)),0)</f>
        <v>0</v>
      </c>
      <c r="BE127" s="28">
        <f>ROUND(IFERROR('Debt Planner'!$C$8,0)+IFERROR(C127,0)+MAX(0,_Engine!$E$14-SUM(AA127:AJ127)),2)</f>
        <v>0</v>
      </c>
    </row>
    <row r="128" spans="1:57" x14ac:dyDescent="0.3">
      <c r="A128" s="24">
        <v>120</v>
      </c>
      <c r="B128" s="25">
        <f t="shared" ca="1" si="5"/>
        <v>49816</v>
      </c>
      <c r="C128" s="26">
        <v>0</v>
      </c>
      <c r="D128" s="27">
        <f t="shared" si="3"/>
        <v>0</v>
      </c>
      <c r="E128" s="18" t="str">
        <f>IF(_Engine!$P$3=0,"",IF((AA128+AK128)&gt;0,AA128+AK128,""))</f>
        <v/>
      </c>
      <c r="F128" s="18" t="str">
        <f>IF(_Engine!$P$4=0,"",IF((AB128+AL128)&gt;0,AB128+AL128,""))</f>
        <v/>
      </c>
      <c r="G128" s="18" t="str">
        <f>IF(_Engine!$P$5=0,"",IF((AC128+AM128)&gt;0,AC128+AM128,""))</f>
        <v/>
      </c>
      <c r="H128" s="18" t="str">
        <f>IF(_Engine!$P$6=0,"",IF((AD128+AN128)&gt;0,AD128+AN128,""))</f>
        <v/>
      </c>
      <c r="I128" s="18" t="str">
        <f>IF(_Engine!$P$7=0,"",IF((AE128+AO128)&gt;0,AE128+AO128,""))</f>
        <v/>
      </c>
      <c r="J128" s="18" t="str">
        <f>IF(_Engine!$P$8=0,"",IF((AF128+AP128)&gt;0,AF128+AP128,""))</f>
        <v/>
      </c>
      <c r="K128" s="18" t="str">
        <f>IF(_Engine!$P$9=0,"",IF((AG128+AQ128)&gt;0,AG128+AQ128,""))</f>
        <v/>
      </c>
      <c r="L128" s="18" t="str">
        <f>IF(_Engine!$P$10=0,"",IF((AH128+AR128)&gt;0,AH128+AR128,""))</f>
        <v/>
      </c>
      <c r="M128" s="18" t="str">
        <f>IF(_Engine!$P$11=0,"",IF((AI128+AS128)&gt;0,AI128+AS128,""))</f>
        <v/>
      </c>
      <c r="N128" s="18" t="str">
        <f>IF(_Engine!$P$12=0,"",IF((AJ128+AT128)&gt;0,AJ128+AT128,""))</f>
        <v/>
      </c>
      <c r="O128" s="27">
        <f t="shared" si="4"/>
        <v>0</v>
      </c>
      <c r="Q128" s="28">
        <f>IF(AND(_Engine!$P$3=1,AU127&gt;0),ROUND(AU127*_Engine!$N$3/12,2),0)</f>
        <v>0</v>
      </c>
      <c r="R128" s="28">
        <f>IF(AND(_Engine!$P$4=1,AV127&gt;0),ROUND(AV127*_Engine!$N$4/12,2),0)</f>
        <v>0</v>
      </c>
      <c r="S128" s="28">
        <f>IF(AND(_Engine!$P$5=1,AW127&gt;0),ROUND(AW127*_Engine!$N$5/12,2),0)</f>
        <v>0</v>
      </c>
      <c r="T128" s="28">
        <f>IF(AND(_Engine!$P$6=1,AX127&gt;0),ROUND(AX127*_Engine!$N$6/12,2),0)</f>
        <v>0</v>
      </c>
      <c r="U128" s="28">
        <f>IF(AND(_Engine!$P$7=1,AY127&gt;0),ROUND(AY127*_Engine!$N$7/12,2),0)</f>
        <v>0</v>
      </c>
      <c r="V128" s="28">
        <f>IF(AND(_Engine!$P$8=1,AZ127&gt;0),ROUND(AZ127*_Engine!$N$8/12,2),0)</f>
        <v>0</v>
      </c>
      <c r="W128" s="28">
        <f>IF(AND(_Engine!$P$9=1,BA127&gt;0),ROUND(BA127*_Engine!$N$9/12,2),0)</f>
        <v>0</v>
      </c>
      <c r="X128" s="28">
        <f>IF(AND(_Engine!$P$10=1,BB127&gt;0),ROUND(BB127*_Engine!$N$10/12,2),0)</f>
        <v>0</v>
      </c>
      <c r="Y128" s="28">
        <f>IF(AND(_Engine!$P$11=1,BC127&gt;0),ROUND(BC127*_Engine!$N$11/12,2),0)</f>
        <v>0</v>
      </c>
      <c r="Z128" s="28">
        <f>IF(AND(_Engine!$P$12=1,BD127&gt;0),ROUND(BD127*_Engine!$N$12/12,2),0)</f>
        <v>0</v>
      </c>
      <c r="AA128" s="28">
        <f>IF(AND(_Engine!$P$3=1,AU127&gt;0),ROUND(MIN(_Engine!$O$3,AU127+Q128),2),0)</f>
        <v>0</v>
      </c>
      <c r="AB128" s="28">
        <f>IF(AND(_Engine!$P$4=1,AV127&gt;0),ROUND(MIN(_Engine!$O$4,AV127+R128),2),0)</f>
        <v>0</v>
      </c>
      <c r="AC128" s="28">
        <f>IF(AND(_Engine!$P$5=1,AW127&gt;0),ROUND(MIN(_Engine!$O$5,AW127+S128),2),0)</f>
        <v>0</v>
      </c>
      <c r="AD128" s="28">
        <f>IF(AND(_Engine!$P$6=1,AX127&gt;0),ROUND(MIN(_Engine!$O$6,AX127+T128),2),0)</f>
        <v>0</v>
      </c>
      <c r="AE128" s="28">
        <f>IF(AND(_Engine!$P$7=1,AY127&gt;0),ROUND(MIN(_Engine!$O$7,AY127+U128),2),0)</f>
        <v>0</v>
      </c>
      <c r="AF128" s="28">
        <f>IF(AND(_Engine!$P$8=1,AZ127&gt;0),ROUND(MIN(_Engine!$O$8,AZ127+V128),2),0)</f>
        <v>0</v>
      </c>
      <c r="AG128" s="28">
        <f>IF(AND(_Engine!$P$9=1,BA127&gt;0),ROUND(MIN(_Engine!$O$9,BA127+W128),2),0)</f>
        <v>0</v>
      </c>
      <c r="AH128" s="28">
        <f>IF(AND(_Engine!$P$10=1,BB127&gt;0),ROUND(MIN(_Engine!$O$10,BB127+X128),2),0)</f>
        <v>0</v>
      </c>
      <c r="AI128" s="28">
        <f>IF(AND(_Engine!$P$11=1,BC127&gt;0),ROUND(MIN(_Engine!$O$11,BC127+Y128),2),0)</f>
        <v>0</v>
      </c>
      <c r="AJ128" s="28">
        <f>IF(AND(_Engine!$P$12=1,BD127&gt;0),ROUND(MIN(_Engine!$O$12,BD127+Z128),2),0)</f>
        <v>0</v>
      </c>
      <c r="AK128" s="28">
        <f>IF(AND(_Engine!$P$3=1,AU127&gt;0),ROUND(MAX(0,MIN(AU127+Q128-AA128,BE128-0)),2),0)</f>
        <v>0</v>
      </c>
      <c r="AL128" s="28">
        <f>IF(AND(_Engine!$P$4=1,AV127&gt;0),ROUND(MAX(0,MIN(AV127+R128-AB128,BE128-SUM(AK128:AK128))),2),0)</f>
        <v>0</v>
      </c>
      <c r="AM128" s="28">
        <f>IF(AND(_Engine!$P$5=1,AW127&gt;0),ROUND(MAX(0,MIN(AW127+S128-AC128,BE128-SUM(AK128:AL128))),2),0)</f>
        <v>0</v>
      </c>
      <c r="AN128" s="28">
        <f>IF(AND(_Engine!$P$6=1,AX127&gt;0),ROUND(MAX(0,MIN(AX127+T128-AD128,BE128-SUM(AK128:AM128))),2),0)</f>
        <v>0</v>
      </c>
      <c r="AO128" s="28">
        <f>IF(AND(_Engine!$P$7=1,AY127&gt;0),ROUND(MAX(0,MIN(AY127+U128-AE128,BE128-SUM(AK128:AN128))),2),0)</f>
        <v>0</v>
      </c>
      <c r="AP128" s="28">
        <f>IF(AND(_Engine!$P$8=1,AZ127&gt;0),ROUND(MAX(0,MIN(AZ127+V128-AF128,BE128-SUM(AK128:AO128))),2),0)</f>
        <v>0</v>
      </c>
      <c r="AQ128" s="28">
        <f>IF(AND(_Engine!$P$9=1,BA127&gt;0),ROUND(MAX(0,MIN(BA127+W128-AG128,BE128-SUM(AK128:AP128))),2),0)</f>
        <v>0</v>
      </c>
      <c r="AR128" s="28">
        <f>IF(AND(_Engine!$P$10=1,BB127&gt;0),ROUND(MAX(0,MIN(BB127+X128-AH128,BE128-SUM(AK128:AQ128))),2),0)</f>
        <v>0</v>
      </c>
      <c r="AS128" s="28">
        <f>IF(AND(_Engine!$P$11=1,BC127&gt;0),ROUND(MAX(0,MIN(BC127+Y128-AI128,BE128-SUM(AK128:AR128))),2),0)</f>
        <v>0</v>
      </c>
      <c r="AT128" s="28">
        <f>IF(AND(_Engine!$P$12=1,BD127&gt;0),ROUND(MAX(0,MIN(BD127+Z128-AJ128,BE128-SUM(AK128:AS128))),2),0)</f>
        <v>0</v>
      </c>
      <c r="AU128" s="28">
        <f>IF(_Engine!$P$3=1,MAX(0,ROUND(AU127+Q128-AA128-AK128,2)),0)</f>
        <v>0</v>
      </c>
      <c r="AV128" s="28">
        <f>IF(_Engine!$P$4=1,MAX(0,ROUND(AV127+R128-AB128-AL128,2)),0)</f>
        <v>0</v>
      </c>
      <c r="AW128" s="28">
        <f>IF(_Engine!$P$5=1,MAX(0,ROUND(AW127+S128-AC128-AM128,2)),0)</f>
        <v>0</v>
      </c>
      <c r="AX128" s="28">
        <f>IF(_Engine!$P$6=1,MAX(0,ROUND(AX127+T128-AD128-AN128,2)),0)</f>
        <v>0</v>
      </c>
      <c r="AY128" s="28">
        <f>IF(_Engine!$P$7=1,MAX(0,ROUND(AY127+U128-AE128-AO128,2)),0)</f>
        <v>0</v>
      </c>
      <c r="AZ128" s="28">
        <f>IF(_Engine!$P$8=1,MAX(0,ROUND(AZ127+V128-AF128-AP128,2)),0)</f>
        <v>0</v>
      </c>
      <c r="BA128" s="28">
        <f>IF(_Engine!$P$9=1,MAX(0,ROUND(BA127+W128-AG128-AQ128,2)),0)</f>
        <v>0</v>
      </c>
      <c r="BB128" s="28">
        <f>IF(_Engine!$P$10=1,MAX(0,ROUND(BB127+X128-AH128-AR128,2)),0)</f>
        <v>0</v>
      </c>
      <c r="BC128" s="28">
        <f>IF(_Engine!$P$11=1,MAX(0,ROUND(BC127+Y128-AI128-AS128,2)),0)</f>
        <v>0</v>
      </c>
      <c r="BD128" s="28">
        <f>IF(_Engine!$P$12=1,MAX(0,ROUND(BD127+Z128-AJ128-AT128,2)),0)</f>
        <v>0</v>
      </c>
      <c r="BE128" s="28">
        <f>ROUND(IFERROR('Debt Planner'!$C$8,0)+IFERROR(C128,0)+MAX(0,_Engine!$E$14-SUM(AA128:AJ128)),2)</f>
        <v>0</v>
      </c>
    </row>
    <row r="129" spans="1:57" x14ac:dyDescent="0.3">
      <c r="A129" s="24">
        <v>121</v>
      </c>
      <c r="B129" s="25">
        <f t="shared" ca="1" si="5"/>
        <v>49847</v>
      </c>
      <c r="C129" s="26">
        <v>0</v>
      </c>
      <c r="D129" s="27">
        <f t="shared" si="3"/>
        <v>0</v>
      </c>
      <c r="E129" s="18" t="str">
        <f>IF(_Engine!$P$3=0,"",IF((AA129+AK129)&gt;0,AA129+AK129,""))</f>
        <v/>
      </c>
      <c r="F129" s="18" t="str">
        <f>IF(_Engine!$P$4=0,"",IF((AB129+AL129)&gt;0,AB129+AL129,""))</f>
        <v/>
      </c>
      <c r="G129" s="18" t="str">
        <f>IF(_Engine!$P$5=0,"",IF((AC129+AM129)&gt;0,AC129+AM129,""))</f>
        <v/>
      </c>
      <c r="H129" s="18" t="str">
        <f>IF(_Engine!$P$6=0,"",IF((AD129+AN129)&gt;0,AD129+AN129,""))</f>
        <v/>
      </c>
      <c r="I129" s="18" t="str">
        <f>IF(_Engine!$P$7=0,"",IF((AE129+AO129)&gt;0,AE129+AO129,""))</f>
        <v/>
      </c>
      <c r="J129" s="18" t="str">
        <f>IF(_Engine!$P$8=0,"",IF((AF129+AP129)&gt;0,AF129+AP129,""))</f>
        <v/>
      </c>
      <c r="K129" s="18" t="str">
        <f>IF(_Engine!$P$9=0,"",IF((AG129+AQ129)&gt;0,AG129+AQ129,""))</f>
        <v/>
      </c>
      <c r="L129" s="18" t="str">
        <f>IF(_Engine!$P$10=0,"",IF((AH129+AR129)&gt;0,AH129+AR129,""))</f>
        <v/>
      </c>
      <c r="M129" s="18" t="str">
        <f>IF(_Engine!$P$11=0,"",IF((AI129+AS129)&gt;0,AI129+AS129,""))</f>
        <v/>
      </c>
      <c r="N129" s="18" t="str">
        <f>IF(_Engine!$P$12=0,"",IF((AJ129+AT129)&gt;0,AJ129+AT129,""))</f>
        <v/>
      </c>
      <c r="O129" s="27">
        <f t="shared" si="4"/>
        <v>0</v>
      </c>
      <c r="Q129" s="28">
        <f>IF(AND(_Engine!$P$3=1,AU128&gt;0),ROUND(AU128*_Engine!$N$3/12,2),0)</f>
        <v>0</v>
      </c>
      <c r="R129" s="28">
        <f>IF(AND(_Engine!$P$4=1,AV128&gt;0),ROUND(AV128*_Engine!$N$4/12,2),0)</f>
        <v>0</v>
      </c>
      <c r="S129" s="28">
        <f>IF(AND(_Engine!$P$5=1,AW128&gt;0),ROUND(AW128*_Engine!$N$5/12,2),0)</f>
        <v>0</v>
      </c>
      <c r="T129" s="28">
        <f>IF(AND(_Engine!$P$6=1,AX128&gt;0),ROUND(AX128*_Engine!$N$6/12,2),0)</f>
        <v>0</v>
      </c>
      <c r="U129" s="28">
        <f>IF(AND(_Engine!$P$7=1,AY128&gt;0),ROUND(AY128*_Engine!$N$7/12,2),0)</f>
        <v>0</v>
      </c>
      <c r="V129" s="28">
        <f>IF(AND(_Engine!$P$8=1,AZ128&gt;0),ROUND(AZ128*_Engine!$N$8/12,2),0)</f>
        <v>0</v>
      </c>
      <c r="W129" s="28">
        <f>IF(AND(_Engine!$P$9=1,BA128&gt;0),ROUND(BA128*_Engine!$N$9/12,2),0)</f>
        <v>0</v>
      </c>
      <c r="X129" s="28">
        <f>IF(AND(_Engine!$P$10=1,BB128&gt;0),ROUND(BB128*_Engine!$N$10/12,2),0)</f>
        <v>0</v>
      </c>
      <c r="Y129" s="28">
        <f>IF(AND(_Engine!$P$11=1,BC128&gt;0),ROUND(BC128*_Engine!$N$11/12,2),0)</f>
        <v>0</v>
      </c>
      <c r="Z129" s="28">
        <f>IF(AND(_Engine!$P$12=1,BD128&gt;0),ROUND(BD128*_Engine!$N$12/12,2),0)</f>
        <v>0</v>
      </c>
      <c r="AA129" s="28">
        <f>IF(AND(_Engine!$P$3=1,AU128&gt;0),ROUND(MIN(_Engine!$O$3,AU128+Q129),2),0)</f>
        <v>0</v>
      </c>
      <c r="AB129" s="28">
        <f>IF(AND(_Engine!$P$4=1,AV128&gt;0),ROUND(MIN(_Engine!$O$4,AV128+R129),2),0)</f>
        <v>0</v>
      </c>
      <c r="AC129" s="28">
        <f>IF(AND(_Engine!$P$5=1,AW128&gt;0),ROUND(MIN(_Engine!$O$5,AW128+S129),2),0)</f>
        <v>0</v>
      </c>
      <c r="AD129" s="28">
        <f>IF(AND(_Engine!$P$6=1,AX128&gt;0),ROUND(MIN(_Engine!$O$6,AX128+T129),2),0)</f>
        <v>0</v>
      </c>
      <c r="AE129" s="28">
        <f>IF(AND(_Engine!$P$7=1,AY128&gt;0),ROUND(MIN(_Engine!$O$7,AY128+U129),2),0)</f>
        <v>0</v>
      </c>
      <c r="AF129" s="28">
        <f>IF(AND(_Engine!$P$8=1,AZ128&gt;0),ROUND(MIN(_Engine!$O$8,AZ128+V129),2),0)</f>
        <v>0</v>
      </c>
      <c r="AG129" s="28">
        <f>IF(AND(_Engine!$P$9=1,BA128&gt;0),ROUND(MIN(_Engine!$O$9,BA128+W129),2),0)</f>
        <v>0</v>
      </c>
      <c r="AH129" s="28">
        <f>IF(AND(_Engine!$P$10=1,BB128&gt;0),ROUND(MIN(_Engine!$O$10,BB128+X129),2),0)</f>
        <v>0</v>
      </c>
      <c r="AI129" s="28">
        <f>IF(AND(_Engine!$P$11=1,BC128&gt;0),ROUND(MIN(_Engine!$O$11,BC128+Y129),2),0)</f>
        <v>0</v>
      </c>
      <c r="AJ129" s="28">
        <f>IF(AND(_Engine!$P$12=1,BD128&gt;0),ROUND(MIN(_Engine!$O$12,BD128+Z129),2),0)</f>
        <v>0</v>
      </c>
      <c r="AK129" s="28">
        <f>IF(AND(_Engine!$P$3=1,AU128&gt;0),ROUND(MAX(0,MIN(AU128+Q129-AA129,BE129-0)),2),0)</f>
        <v>0</v>
      </c>
      <c r="AL129" s="28">
        <f>IF(AND(_Engine!$P$4=1,AV128&gt;0),ROUND(MAX(0,MIN(AV128+R129-AB129,BE129-SUM(AK129:AK129))),2),0)</f>
        <v>0</v>
      </c>
      <c r="AM129" s="28">
        <f>IF(AND(_Engine!$P$5=1,AW128&gt;0),ROUND(MAX(0,MIN(AW128+S129-AC129,BE129-SUM(AK129:AL129))),2),0)</f>
        <v>0</v>
      </c>
      <c r="AN129" s="28">
        <f>IF(AND(_Engine!$P$6=1,AX128&gt;0),ROUND(MAX(0,MIN(AX128+T129-AD129,BE129-SUM(AK129:AM129))),2),0)</f>
        <v>0</v>
      </c>
      <c r="AO129" s="28">
        <f>IF(AND(_Engine!$P$7=1,AY128&gt;0),ROUND(MAX(0,MIN(AY128+U129-AE129,BE129-SUM(AK129:AN129))),2),0)</f>
        <v>0</v>
      </c>
      <c r="AP129" s="28">
        <f>IF(AND(_Engine!$P$8=1,AZ128&gt;0),ROUND(MAX(0,MIN(AZ128+V129-AF129,BE129-SUM(AK129:AO129))),2),0)</f>
        <v>0</v>
      </c>
      <c r="AQ129" s="28">
        <f>IF(AND(_Engine!$P$9=1,BA128&gt;0),ROUND(MAX(0,MIN(BA128+W129-AG129,BE129-SUM(AK129:AP129))),2),0)</f>
        <v>0</v>
      </c>
      <c r="AR129" s="28">
        <f>IF(AND(_Engine!$P$10=1,BB128&gt;0),ROUND(MAX(0,MIN(BB128+X129-AH129,BE129-SUM(AK129:AQ129))),2),0)</f>
        <v>0</v>
      </c>
      <c r="AS129" s="28">
        <f>IF(AND(_Engine!$P$11=1,BC128&gt;0),ROUND(MAX(0,MIN(BC128+Y129-AI129,BE129-SUM(AK129:AR129))),2),0)</f>
        <v>0</v>
      </c>
      <c r="AT129" s="28">
        <f>IF(AND(_Engine!$P$12=1,BD128&gt;0),ROUND(MAX(0,MIN(BD128+Z129-AJ129,BE129-SUM(AK129:AS129))),2),0)</f>
        <v>0</v>
      </c>
      <c r="AU129" s="28">
        <f>IF(_Engine!$P$3=1,MAX(0,ROUND(AU128+Q129-AA129-AK129,2)),0)</f>
        <v>0</v>
      </c>
      <c r="AV129" s="28">
        <f>IF(_Engine!$P$4=1,MAX(0,ROUND(AV128+R129-AB129-AL129,2)),0)</f>
        <v>0</v>
      </c>
      <c r="AW129" s="28">
        <f>IF(_Engine!$P$5=1,MAX(0,ROUND(AW128+S129-AC129-AM129,2)),0)</f>
        <v>0</v>
      </c>
      <c r="AX129" s="28">
        <f>IF(_Engine!$P$6=1,MAX(0,ROUND(AX128+T129-AD129-AN129,2)),0)</f>
        <v>0</v>
      </c>
      <c r="AY129" s="28">
        <f>IF(_Engine!$P$7=1,MAX(0,ROUND(AY128+U129-AE129-AO129,2)),0)</f>
        <v>0</v>
      </c>
      <c r="AZ129" s="28">
        <f>IF(_Engine!$P$8=1,MAX(0,ROUND(AZ128+V129-AF129-AP129,2)),0)</f>
        <v>0</v>
      </c>
      <c r="BA129" s="28">
        <f>IF(_Engine!$P$9=1,MAX(0,ROUND(BA128+W129-AG129-AQ129,2)),0)</f>
        <v>0</v>
      </c>
      <c r="BB129" s="28">
        <f>IF(_Engine!$P$10=1,MAX(0,ROUND(BB128+X129-AH129-AR129,2)),0)</f>
        <v>0</v>
      </c>
      <c r="BC129" s="28">
        <f>IF(_Engine!$P$11=1,MAX(0,ROUND(BC128+Y129-AI129-AS129,2)),0)</f>
        <v>0</v>
      </c>
      <c r="BD129" s="28">
        <f>IF(_Engine!$P$12=1,MAX(0,ROUND(BD128+Z129-AJ129-AT129,2)),0)</f>
        <v>0</v>
      </c>
      <c r="BE129" s="28">
        <f>ROUND(IFERROR('Debt Planner'!$C$8,0)+IFERROR(C129,0)+MAX(0,_Engine!$E$14-SUM(AA129:AJ129)),2)</f>
        <v>0</v>
      </c>
    </row>
    <row r="130" spans="1:57" x14ac:dyDescent="0.3">
      <c r="A130" s="24">
        <v>122</v>
      </c>
      <c r="B130" s="25">
        <f t="shared" ca="1" si="5"/>
        <v>49877</v>
      </c>
      <c r="C130" s="26">
        <v>0</v>
      </c>
      <c r="D130" s="27">
        <f t="shared" si="3"/>
        <v>0</v>
      </c>
      <c r="E130" s="18" t="str">
        <f>IF(_Engine!$P$3=0,"",IF((AA130+AK130)&gt;0,AA130+AK130,""))</f>
        <v/>
      </c>
      <c r="F130" s="18" t="str">
        <f>IF(_Engine!$P$4=0,"",IF((AB130+AL130)&gt;0,AB130+AL130,""))</f>
        <v/>
      </c>
      <c r="G130" s="18" t="str">
        <f>IF(_Engine!$P$5=0,"",IF((AC130+AM130)&gt;0,AC130+AM130,""))</f>
        <v/>
      </c>
      <c r="H130" s="18" t="str">
        <f>IF(_Engine!$P$6=0,"",IF((AD130+AN130)&gt;0,AD130+AN130,""))</f>
        <v/>
      </c>
      <c r="I130" s="18" t="str">
        <f>IF(_Engine!$P$7=0,"",IF((AE130+AO130)&gt;0,AE130+AO130,""))</f>
        <v/>
      </c>
      <c r="J130" s="18" t="str">
        <f>IF(_Engine!$P$8=0,"",IF((AF130+AP130)&gt;0,AF130+AP130,""))</f>
        <v/>
      </c>
      <c r="K130" s="18" t="str">
        <f>IF(_Engine!$P$9=0,"",IF((AG130+AQ130)&gt;0,AG130+AQ130,""))</f>
        <v/>
      </c>
      <c r="L130" s="18" t="str">
        <f>IF(_Engine!$P$10=0,"",IF((AH130+AR130)&gt;0,AH130+AR130,""))</f>
        <v/>
      </c>
      <c r="M130" s="18" t="str">
        <f>IF(_Engine!$P$11=0,"",IF((AI130+AS130)&gt;0,AI130+AS130,""))</f>
        <v/>
      </c>
      <c r="N130" s="18" t="str">
        <f>IF(_Engine!$P$12=0,"",IF((AJ130+AT130)&gt;0,AJ130+AT130,""))</f>
        <v/>
      </c>
      <c r="O130" s="27">
        <f t="shared" si="4"/>
        <v>0</v>
      </c>
      <c r="Q130" s="28">
        <f>IF(AND(_Engine!$P$3=1,AU129&gt;0),ROUND(AU129*_Engine!$N$3/12,2),0)</f>
        <v>0</v>
      </c>
      <c r="R130" s="28">
        <f>IF(AND(_Engine!$P$4=1,AV129&gt;0),ROUND(AV129*_Engine!$N$4/12,2),0)</f>
        <v>0</v>
      </c>
      <c r="S130" s="28">
        <f>IF(AND(_Engine!$P$5=1,AW129&gt;0),ROUND(AW129*_Engine!$N$5/12,2),0)</f>
        <v>0</v>
      </c>
      <c r="T130" s="28">
        <f>IF(AND(_Engine!$P$6=1,AX129&gt;0),ROUND(AX129*_Engine!$N$6/12,2),0)</f>
        <v>0</v>
      </c>
      <c r="U130" s="28">
        <f>IF(AND(_Engine!$P$7=1,AY129&gt;0),ROUND(AY129*_Engine!$N$7/12,2),0)</f>
        <v>0</v>
      </c>
      <c r="V130" s="28">
        <f>IF(AND(_Engine!$P$8=1,AZ129&gt;0),ROUND(AZ129*_Engine!$N$8/12,2),0)</f>
        <v>0</v>
      </c>
      <c r="W130" s="28">
        <f>IF(AND(_Engine!$P$9=1,BA129&gt;0),ROUND(BA129*_Engine!$N$9/12,2),0)</f>
        <v>0</v>
      </c>
      <c r="X130" s="28">
        <f>IF(AND(_Engine!$P$10=1,BB129&gt;0),ROUND(BB129*_Engine!$N$10/12,2),0)</f>
        <v>0</v>
      </c>
      <c r="Y130" s="28">
        <f>IF(AND(_Engine!$P$11=1,BC129&gt;0),ROUND(BC129*_Engine!$N$11/12,2),0)</f>
        <v>0</v>
      </c>
      <c r="Z130" s="28">
        <f>IF(AND(_Engine!$P$12=1,BD129&gt;0),ROUND(BD129*_Engine!$N$12/12,2),0)</f>
        <v>0</v>
      </c>
      <c r="AA130" s="28">
        <f>IF(AND(_Engine!$P$3=1,AU129&gt;0),ROUND(MIN(_Engine!$O$3,AU129+Q130),2),0)</f>
        <v>0</v>
      </c>
      <c r="AB130" s="28">
        <f>IF(AND(_Engine!$P$4=1,AV129&gt;0),ROUND(MIN(_Engine!$O$4,AV129+R130),2),0)</f>
        <v>0</v>
      </c>
      <c r="AC130" s="28">
        <f>IF(AND(_Engine!$P$5=1,AW129&gt;0),ROUND(MIN(_Engine!$O$5,AW129+S130),2),0)</f>
        <v>0</v>
      </c>
      <c r="AD130" s="28">
        <f>IF(AND(_Engine!$P$6=1,AX129&gt;0),ROUND(MIN(_Engine!$O$6,AX129+T130),2),0)</f>
        <v>0</v>
      </c>
      <c r="AE130" s="28">
        <f>IF(AND(_Engine!$P$7=1,AY129&gt;0),ROUND(MIN(_Engine!$O$7,AY129+U130),2),0)</f>
        <v>0</v>
      </c>
      <c r="AF130" s="28">
        <f>IF(AND(_Engine!$P$8=1,AZ129&gt;0),ROUND(MIN(_Engine!$O$8,AZ129+V130),2),0)</f>
        <v>0</v>
      </c>
      <c r="AG130" s="28">
        <f>IF(AND(_Engine!$P$9=1,BA129&gt;0),ROUND(MIN(_Engine!$O$9,BA129+W130),2),0)</f>
        <v>0</v>
      </c>
      <c r="AH130" s="28">
        <f>IF(AND(_Engine!$P$10=1,BB129&gt;0),ROUND(MIN(_Engine!$O$10,BB129+X130),2),0)</f>
        <v>0</v>
      </c>
      <c r="AI130" s="28">
        <f>IF(AND(_Engine!$P$11=1,BC129&gt;0),ROUND(MIN(_Engine!$O$11,BC129+Y130),2),0)</f>
        <v>0</v>
      </c>
      <c r="AJ130" s="28">
        <f>IF(AND(_Engine!$P$12=1,BD129&gt;0),ROUND(MIN(_Engine!$O$12,BD129+Z130),2),0)</f>
        <v>0</v>
      </c>
      <c r="AK130" s="28">
        <f>IF(AND(_Engine!$P$3=1,AU129&gt;0),ROUND(MAX(0,MIN(AU129+Q130-AA130,BE130-0)),2),0)</f>
        <v>0</v>
      </c>
      <c r="AL130" s="28">
        <f>IF(AND(_Engine!$P$4=1,AV129&gt;0),ROUND(MAX(0,MIN(AV129+R130-AB130,BE130-SUM(AK130:AK130))),2),0)</f>
        <v>0</v>
      </c>
      <c r="AM130" s="28">
        <f>IF(AND(_Engine!$P$5=1,AW129&gt;0),ROUND(MAX(0,MIN(AW129+S130-AC130,BE130-SUM(AK130:AL130))),2),0)</f>
        <v>0</v>
      </c>
      <c r="AN130" s="28">
        <f>IF(AND(_Engine!$P$6=1,AX129&gt;0),ROUND(MAX(0,MIN(AX129+T130-AD130,BE130-SUM(AK130:AM130))),2),0)</f>
        <v>0</v>
      </c>
      <c r="AO130" s="28">
        <f>IF(AND(_Engine!$P$7=1,AY129&gt;0),ROUND(MAX(0,MIN(AY129+U130-AE130,BE130-SUM(AK130:AN130))),2),0)</f>
        <v>0</v>
      </c>
      <c r="AP130" s="28">
        <f>IF(AND(_Engine!$P$8=1,AZ129&gt;0),ROUND(MAX(0,MIN(AZ129+V130-AF130,BE130-SUM(AK130:AO130))),2),0)</f>
        <v>0</v>
      </c>
      <c r="AQ130" s="28">
        <f>IF(AND(_Engine!$P$9=1,BA129&gt;0),ROUND(MAX(0,MIN(BA129+W130-AG130,BE130-SUM(AK130:AP130))),2),0)</f>
        <v>0</v>
      </c>
      <c r="AR130" s="28">
        <f>IF(AND(_Engine!$P$10=1,BB129&gt;0),ROUND(MAX(0,MIN(BB129+X130-AH130,BE130-SUM(AK130:AQ130))),2),0)</f>
        <v>0</v>
      </c>
      <c r="AS130" s="28">
        <f>IF(AND(_Engine!$P$11=1,BC129&gt;0),ROUND(MAX(0,MIN(BC129+Y130-AI130,BE130-SUM(AK130:AR130))),2),0)</f>
        <v>0</v>
      </c>
      <c r="AT130" s="28">
        <f>IF(AND(_Engine!$P$12=1,BD129&gt;0),ROUND(MAX(0,MIN(BD129+Z130-AJ130,BE130-SUM(AK130:AS130))),2),0)</f>
        <v>0</v>
      </c>
      <c r="AU130" s="28">
        <f>IF(_Engine!$P$3=1,MAX(0,ROUND(AU129+Q130-AA130-AK130,2)),0)</f>
        <v>0</v>
      </c>
      <c r="AV130" s="28">
        <f>IF(_Engine!$P$4=1,MAX(0,ROUND(AV129+R130-AB130-AL130,2)),0)</f>
        <v>0</v>
      </c>
      <c r="AW130" s="28">
        <f>IF(_Engine!$P$5=1,MAX(0,ROUND(AW129+S130-AC130-AM130,2)),0)</f>
        <v>0</v>
      </c>
      <c r="AX130" s="28">
        <f>IF(_Engine!$P$6=1,MAX(0,ROUND(AX129+T130-AD130-AN130,2)),0)</f>
        <v>0</v>
      </c>
      <c r="AY130" s="28">
        <f>IF(_Engine!$P$7=1,MAX(0,ROUND(AY129+U130-AE130-AO130,2)),0)</f>
        <v>0</v>
      </c>
      <c r="AZ130" s="28">
        <f>IF(_Engine!$P$8=1,MAX(0,ROUND(AZ129+V130-AF130-AP130,2)),0)</f>
        <v>0</v>
      </c>
      <c r="BA130" s="28">
        <f>IF(_Engine!$P$9=1,MAX(0,ROUND(BA129+W130-AG130-AQ130,2)),0)</f>
        <v>0</v>
      </c>
      <c r="BB130" s="28">
        <f>IF(_Engine!$P$10=1,MAX(0,ROUND(BB129+X130-AH130-AR130,2)),0)</f>
        <v>0</v>
      </c>
      <c r="BC130" s="28">
        <f>IF(_Engine!$P$11=1,MAX(0,ROUND(BC129+Y130-AI130-AS130,2)),0)</f>
        <v>0</v>
      </c>
      <c r="BD130" s="28">
        <f>IF(_Engine!$P$12=1,MAX(0,ROUND(BD129+Z130-AJ130-AT130,2)),0)</f>
        <v>0</v>
      </c>
      <c r="BE130" s="28">
        <f>ROUND(IFERROR('Debt Planner'!$C$8,0)+IFERROR(C130,0)+MAX(0,_Engine!$E$14-SUM(AA130:AJ130)),2)</f>
        <v>0</v>
      </c>
    </row>
    <row r="131" spans="1:57" x14ac:dyDescent="0.3">
      <c r="A131" s="24">
        <v>123</v>
      </c>
      <c r="B131" s="25">
        <f t="shared" ca="1" si="5"/>
        <v>49908</v>
      </c>
      <c r="C131" s="26">
        <v>0</v>
      </c>
      <c r="D131" s="27">
        <f t="shared" si="3"/>
        <v>0</v>
      </c>
      <c r="E131" s="18" t="str">
        <f>IF(_Engine!$P$3=0,"",IF((AA131+AK131)&gt;0,AA131+AK131,""))</f>
        <v/>
      </c>
      <c r="F131" s="18" t="str">
        <f>IF(_Engine!$P$4=0,"",IF((AB131+AL131)&gt;0,AB131+AL131,""))</f>
        <v/>
      </c>
      <c r="G131" s="18" t="str">
        <f>IF(_Engine!$P$5=0,"",IF((AC131+AM131)&gt;0,AC131+AM131,""))</f>
        <v/>
      </c>
      <c r="H131" s="18" t="str">
        <f>IF(_Engine!$P$6=0,"",IF((AD131+AN131)&gt;0,AD131+AN131,""))</f>
        <v/>
      </c>
      <c r="I131" s="18" t="str">
        <f>IF(_Engine!$P$7=0,"",IF((AE131+AO131)&gt;0,AE131+AO131,""))</f>
        <v/>
      </c>
      <c r="J131" s="18" t="str">
        <f>IF(_Engine!$P$8=0,"",IF((AF131+AP131)&gt;0,AF131+AP131,""))</f>
        <v/>
      </c>
      <c r="K131" s="18" t="str">
        <f>IF(_Engine!$P$9=0,"",IF((AG131+AQ131)&gt;0,AG131+AQ131,""))</f>
        <v/>
      </c>
      <c r="L131" s="18" t="str">
        <f>IF(_Engine!$P$10=0,"",IF((AH131+AR131)&gt;0,AH131+AR131,""))</f>
        <v/>
      </c>
      <c r="M131" s="18" t="str">
        <f>IF(_Engine!$P$11=0,"",IF((AI131+AS131)&gt;0,AI131+AS131,""))</f>
        <v/>
      </c>
      <c r="N131" s="18" t="str">
        <f>IF(_Engine!$P$12=0,"",IF((AJ131+AT131)&gt;0,AJ131+AT131,""))</f>
        <v/>
      </c>
      <c r="O131" s="27">
        <f t="shared" si="4"/>
        <v>0</v>
      </c>
      <c r="Q131" s="28">
        <f>IF(AND(_Engine!$P$3=1,AU130&gt;0),ROUND(AU130*_Engine!$N$3/12,2),0)</f>
        <v>0</v>
      </c>
      <c r="R131" s="28">
        <f>IF(AND(_Engine!$P$4=1,AV130&gt;0),ROUND(AV130*_Engine!$N$4/12,2),0)</f>
        <v>0</v>
      </c>
      <c r="S131" s="28">
        <f>IF(AND(_Engine!$P$5=1,AW130&gt;0),ROUND(AW130*_Engine!$N$5/12,2),0)</f>
        <v>0</v>
      </c>
      <c r="T131" s="28">
        <f>IF(AND(_Engine!$P$6=1,AX130&gt;0),ROUND(AX130*_Engine!$N$6/12,2),0)</f>
        <v>0</v>
      </c>
      <c r="U131" s="28">
        <f>IF(AND(_Engine!$P$7=1,AY130&gt;0),ROUND(AY130*_Engine!$N$7/12,2),0)</f>
        <v>0</v>
      </c>
      <c r="V131" s="28">
        <f>IF(AND(_Engine!$P$8=1,AZ130&gt;0),ROUND(AZ130*_Engine!$N$8/12,2),0)</f>
        <v>0</v>
      </c>
      <c r="W131" s="28">
        <f>IF(AND(_Engine!$P$9=1,BA130&gt;0),ROUND(BA130*_Engine!$N$9/12,2),0)</f>
        <v>0</v>
      </c>
      <c r="X131" s="28">
        <f>IF(AND(_Engine!$P$10=1,BB130&gt;0),ROUND(BB130*_Engine!$N$10/12,2),0)</f>
        <v>0</v>
      </c>
      <c r="Y131" s="28">
        <f>IF(AND(_Engine!$P$11=1,BC130&gt;0),ROUND(BC130*_Engine!$N$11/12,2),0)</f>
        <v>0</v>
      </c>
      <c r="Z131" s="28">
        <f>IF(AND(_Engine!$P$12=1,BD130&gt;0),ROUND(BD130*_Engine!$N$12/12,2),0)</f>
        <v>0</v>
      </c>
      <c r="AA131" s="28">
        <f>IF(AND(_Engine!$P$3=1,AU130&gt;0),ROUND(MIN(_Engine!$O$3,AU130+Q131),2),0)</f>
        <v>0</v>
      </c>
      <c r="AB131" s="28">
        <f>IF(AND(_Engine!$P$4=1,AV130&gt;0),ROUND(MIN(_Engine!$O$4,AV130+R131),2),0)</f>
        <v>0</v>
      </c>
      <c r="AC131" s="28">
        <f>IF(AND(_Engine!$P$5=1,AW130&gt;0),ROUND(MIN(_Engine!$O$5,AW130+S131),2),0)</f>
        <v>0</v>
      </c>
      <c r="AD131" s="28">
        <f>IF(AND(_Engine!$P$6=1,AX130&gt;0),ROUND(MIN(_Engine!$O$6,AX130+T131),2),0)</f>
        <v>0</v>
      </c>
      <c r="AE131" s="28">
        <f>IF(AND(_Engine!$P$7=1,AY130&gt;0),ROUND(MIN(_Engine!$O$7,AY130+U131),2),0)</f>
        <v>0</v>
      </c>
      <c r="AF131" s="28">
        <f>IF(AND(_Engine!$P$8=1,AZ130&gt;0),ROUND(MIN(_Engine!$O$8,AZ130+V131),2),0)</f>
        <v>0</v>
      </c>
      <c r="AG131" s="28">
        <f>IF(AND(_Engine!$P$9=1,BA130&gt;0),ROUND(MIN(_Engine!$O$9,BA130+W131),2),0)</f>
        <v>0</v>
      </c>
      <c r="AH131" s="28">
        <f>IF(AND(_Engine!$P$10=1,BB130&gt;0),ROUND(MIN(_Engine!$O$10,BB130+X131),2),0)</f>
        <v>0</v>
      </c>
      <c r="AI131" s="28">
        <f>IF(AND(_Engine!$P$11=1,BC130&gt;0),ROUND(MIN(_Engine!$O$11,BC130+Y131),2),0)</f>
        <v>0</v>
      </c>
      <c r="AJ131" s="28">
        <f>IF(AND(_Engine!$P$12=1,BD130&gt;0),ROUND(MIN(_Engine!$O$12,BD130+Z131),2),0)</f>
        <v>0</v>
      </c>
      <c r="AK131" s="28">
        <f>IF(AND(_Engine!$P$3=1,AU130&gt;0),ROUND(MAX(0,MIN(AU130+Q131-AA131,BE131-0)),2),0)</f>
        <v>0</v>
      </c>
      <c r="AL131" s="28">
        <f>IF(AND(_Engine!$P$4=1,AV130&gt;0),ROUND(MAX(0,MIN(AV130+R131-AB131,BE131-SUM(AK131:AK131))),2),0)</f>
        <v>0</v>
      </c>
      <c r="AM131" s="28">
        <f>IF(AND(_Engine!$P$5=1,AW130&gt;0),ROUND(MAX(0,MIN(AW130+S131-AC131,BE131-SUM(AK131:AL131))),2),0)</f>
        <v>0</v>
      </c>
      <c r="AN131" s="28">
        <f>IF(AND(_Engine!$P$6=1,AX130&gt;0),ROUND(MAX(0,MIN(AX130+T131-AD131,BE131-SUM(AK131:AM131))),2),0)</f>
        <v>0</v>
      </c>
      <c r="AO131" s="28">
        <f>IF(AND(_Engine!$P$7=1,AY130&gt;0),ROUND(MAX(0,MIN(AY130+U131-AE131,BE131-SUM(AK131:AN131))),2),0)</f>
        <v>0</v>
      </c>
      <c r="AP131" s="28">
        <f>IF(AND(_Engine!$P$8=1,AZ130&gt;0),ROUND(MAX(0,MIN(AZ130+V131-AF131,BE131-SUM(AK131:AO131))),2),0)</f>
        <v>0</v>
      </c>
      <c r="AQ131" s="28">
        <f>IF(AND(_Engine!$P$9=1,BA130&gt;0),ROUND(MAX(0,MIN(BA130+W131-AG131,BE131-SUM(AK131:AP131))),2),0)</f>
        <v>0</v>
      </c>
      <c r="AR131" s="28">
        <f>IF(AND(_Engine!$P$10=1,BB130&gt;0),ROUND(MAX(0,MIN(BB130+X131-AH131,BE131-SUM(AK131:AQ131))),2),0)</f>
        <v>0</v>
      </c>
      <c r="AS131" s="28">
        <f>IF(AND(_Engine!$P$11=1,BC130&gt;0),ROUND(MAX(0,MIN(BC130+Y131-AI131,BE131-SUM(AK131:AR131))),2),0)</f>
        <v>0</v>
      </c>
      <c r="AT131" s="28">
        <f>IF(AND(_Engine!$P$12=1,BD130&gt;0),ROUND(MAX(0,MIN(BD130+Z131-AJ131,BE131-SUM(AK131:AS131))),2),0)</f>
        <v>0</v>
      </c>
      <c r="AU131" s="28">
        <f>IF(_Engine!$P$3=1,MAX(0,ROUND(AU130+Q131-AA131-AK131,2)),0)</f>
        <v>0</v>
      </c>
      <c r="AV131" s="28">
        <f>IF(_Engine!$P$4=1,MAX(0,ROUND(AV130+R131-AB131-AL131,2)),0)</f>
        <v>0</v>
      </c>
      <c r="AW131" s="28">
        <f>IF(_Engine!$P$5=1,MAX(0,ROUND(AW130+S131-AC131-AM131,2)),0)</f>
        <v>0</v>
      </c>
      <c r="AX131" s="28">
        <f>IF(_Engine!$P$6=1,MAX(0,ROUND(AX130+T131-AD131-AN131,2)),0)</f>
        <v>0</v>
      </c>
      <c r="AY131" s="28">
        <f>IF(_Engine!$P$7=1,MAX(0,ROUND(AY130+U131-AE131-AO131,2)),0)</f>
        <v>0</v>
      </c>
      <c r="AZ131" s="28">
        <f>IF(_Engine!$P$8=1,MAX(0,ROUND(AZ130+V131-AF131-AP131,2)),0)</f>
        <v>0</v>
      </c>
      <c r="BA131" s="28">
        <f>IF(_Engine!$P$9=1,MAX(0,ROUND(BA130+W131-AG131-AQ131,2)),0)</f>
        <v>0</v>
      </c>
      <c r="BB131" s="28">
        <f>IF(_Engine!$P$10=1,MAX(0,ROUND(BB130+X131-AH131-AR131,2)),0)</f>
        <v>0</v>
      </c>
      <c r="BC131" s="28">
        <f>IF(_Engine!$P$11=1,MAX(0,ROUND(BC130+Y131-AI131-AS131,2)),0)</f>
        <v>0</v>
      </c>
      <c r="BD131" s="28">
        <f>IF(_Engine!$P$12=1,MAX(0,ROUND(BD130+Z131-AJ131-AT131,2)),0)</f>
        <v>0</v>
      </c>
      <c r="BE131" s="28">
        <f>ROUND(IFERROR('Debt Planner'!$C$8,0)+IFERROR(C131,0)+MAX(0,_Engine!$E$14-SUM(AA131:AJ131)),2)</f>
        <v>0</v>
      </c>
    </row>
    <row r="132" spans="1:57" x14ac:dyDescent="0.3">
      <c r="A132" s="24">
        <v>124</v>
      </c>
      <c r="B132" s="25">
        <f t="shared" ca="1" si="5"/>
        <v>49939</v>
      </c>
      <c r="C132" s="26">
        <v>0</v>
      </c>
      <c r="D132" s="27">
        <f t="shared" si="3"/>
        <v>0</v>
      </c>
      <c r="E132" s="18" t="str">
        <f>IF(_Engine!$P$3=0,"",IF((AA132+AK132)&gt;0,AA132+AK132,""))</f>
        <v/>
      </c>
      <c r="F132" s="18" t="str">
        <f>IF(_Engine!$P$4=0,"",IF((AB132+AL132)&gt;0,AB132+AL132,""))</f>
        <v/>
      </c>
      <c r="G132" s="18" t="str">
        <f>IF(_Engine!$P$5=0,"",IF((AC132+AM132)&gt;0,AC132+AM132,""))</f>
        <v/>
      </c>
      <c r="H132" s="18" t="str">
        <f>IF(_Engine!$P$6=0,"",IF((AD132+AN132)&gt;0,AD132+AN132,""))</f>
        <v/>
      </c>
      <c r="I132" s="18" t="str">
        <f>IF(_Engine!$P$7=0,"",IF((AE132+AO132)&gt;0,AE132+AO132,""))</f>
        <v/>
      </c>
      <c r="J132" s="18" t="str">
        <f>IF(_Engine!$P$8=0,"",IF((AF132+AP132)&gt;0,AF132+AP132,""))</f>
        <v/>
      </c>
      <c r="K132" s="18" t="str">
        <f>IF(_Engine!$P$9=0,"",IF((AG132+AQ132)&gt;0,AG132+AQ132,""))</f>
        <v/>
      </c>
      <c r="L132" s="18" t="str">
        <f>IF(_Engine!$P$10=0,"",IF((AH132+AR132)&gt;0,AH132+AR132,""))</f>
        <v/>
      </c>
      <c r="M132" s="18" t="str">
        <f>IF(_Engine!$P$11=0,"",IF((AI132+AS132)&gt;0,AI132+AS132,""))</f>
        <v/>
      </c>
      <c r="N132" s="18" t="str">
        <f>IF(_Engine!$P$12=0,"",IF((AJ132+AT132)&gt;0,AJ132+AT132,""))</f>
        <v/>
      </c>
      <c r="O132" s="27">
        <f t="shared" si="4"/>
        <v>0</v>
      </c>
      <c r="Q132" s="28">
        <f>IF(AND(_Engine!$P$3=1,AU131&gt;0),ROUND(AU131*_Engine!$N$3/12,2),0)</f>
        <v>0</v>
      </c>
      <c r="R132" s="28">
        <f>IF(AND(_Engine!$P$4=1,AV131&gt;0),ROUND(AV131*_Engine!$N$4/12,2),0)</f>
        <v>0</v>
      </c>
      <c r="S132" s="28">
        <f>IF(AND(_Engine!$P$5=1,AW131&gt;0),ROUND(AW131*_Engine!$N$5/12,2),0)</f>
        <v>0</v>
      </c>
      <c r="T132" s="28">
        <f>IF(AND(_Engine!$P$6=1,AX131&gt;0),ROUND(AX131*_Engine!$N$6/12,2),0)</f>
        <v>0</v>
      </c>
      <c r="U132" s="28">
        <f>IF(AND(_Engine!$P$7=1,AY131&gt;0),ROUND(AY131*_Engine!$N$7/12,2),0)</f>
        <v>0</v>
      </c>
      <c r="V132" s="28">
        <f>IF(AND(_Engine!$P$8=1,AZ131&gt;0),ROUND(AZ131*_Engine!$N$8/12,2),0)</f>
        <v>0</v>
      </c>
      <c r="W132" s="28">
        <f>IF(AND(_Engine!$P$9=1,BA131&gt;0),ROUND(BA131*_Engine!$N$9/12,2),0)</f>
        <v>0</v>
      </c>
      <c r="X132" s="28">
        <f>IF(AND(_Engine!$P$10=1,BB131&gt;0),ROUND(BB131*_Engine!$N$10/12,2),0)</f>
        <v>0</v>
      </c>
      <c r="Y132" s="28">
        <f>IF(AND(_Engine!$P$11=1,BC131&gt;0),ROUND(BC131*_Engine!$N$11/12,2),0)</f>
        <v>0</v>
      </c>
      <c r="Z132" s="28">
        <f>IF(AND(_Engine!$P$12=1,BD131&gt;0),ROUND(BD131*_Engine!$N$12/12,2),0)</f>
        <v>0</v>
      </c>
      <c r="AA132" s="28">
        <f>IF(AND(_Engine!$P$3=1,AU131&gt;0),ROUND(MIN(_Engine!$O$3,AU131+Q132),2),0)</f>
        <v>0</v>
      </c>
      <c r="AB132" s="28">
        <f>IF(AND(_Engine!$P$4=1,AV131&gt;0),ROUND(MIN(_Engine!$O$4,AV131+R132),2),0)</f>
        <v>0</v>
      </c>
      <c r="AC132" s="28">
        <f>IF(AND(_Engine!$P$5=1,AW131&gt;0),ROUND(MIN(_Engine!$O$5,AW131+S132),2),0)</f>
        <v>0</v>
      </c>
      <c r="AD132" s="28">
        <f>IF(AND(_Engine!$P$6=1,AX131&gt;0),ROUND(MIN(_Engine!$O$6,AX131+T132),2),0)</f>
        <v>0</v>
      </c>
      <c r="AE132" s="28">
        <f>IF(AND(_Engine!$P$7=1,AY131&gt;0),ROUND(MIN(_Engine!$O$7,AY131+U132),2),0)</f>
        <v>0</v>
      </c>
      <c r="AF132" s="28">
        <f>IF(AND(_Engine!$P$8=1,AZ131&gt;0),ROUND(MIN(_Engine!$O$8,AZ131+V132),2),0)</f>
        <v>0</v>
      </c>
      <c r="AG132" s="28">
        <f>IF(AND(_Engine!$P$9=1,BA131&gt;0),ROUND(MIN(_Engine!$O$9,BA131+W132),2),0)</f>
        <v>0</v>
      </c>
      <c r="AH132" s="28">
        <f>IF(AND(_Engine!$P$10=1,BB131&gt;0),ROUND(MIN(_Engine!$O$10,BB131+X132),2),0)</f>
        <v>0</v>
      </c>
      <c r="AI132" s="28">
        <f>IF(AND(_Engine!$P$11=1,BC131&gt;0),ROUND(MIN(_Engine!$O$11,BC131+Y132),2),0)</f>
        <v>0</v>
      </c>
      <c r="AJ132" s="28">
        <f>IF(AND(_Engine!$P$12=1,BD131&gt;0),ROUND(MIN(_Engine!$O$12,BD131+Z132),2),0)</f>
        <v>0</v>
      </c>
      <c r="AK132" s="28">
        <f>IF(AND(_Engine!$P$3=1,AU131&gt;0),ROUND(MAX(0,MIN(AU131+Q132-AA132,BE132-0)),2),0)</f>
        <v>0</v>
      </c>
      <c r="AL132" s="28">
        <f>IF(AND(_Engine!$P$4=1,AV131&gt;0),ROUND(MAX(0,MIN(AV131+R132-AB132,BE132-SUM(AK132:AK132))),2),0)</f>
        <v>0</v>
      </c>
      <c r="AM132" s="28">
        <f>IF(AND(_Engine!$P$5=1,AW131&gt;0),ROUND(MAX(0,MIN(AW131+S132-AC132,BE132-SUM(AK132:AL132))),2),0)</f>
        <v>0</v>
      </c>
      <c r="AN132" s="28">
        <f>IF(AND(_Engine!$P$6=1,AX131&gt;0),ROUND(MAX(0,MIN(AX131+T132-AD132,BE132-SUM(AK132:AM132))),2),0)</f>
        <v>0</v>
      </c>
      <c r="AO132" s="28">
        <f>IF(AND(_Engine!$P$7=1,AY131&gt;0),ROUND(MAX(0,MIN(AY131+U132-AE132,BE132-SUM(AK132:AN132))),2),0)</f>
        <v>0</v>
      </c>
      <c r="AP132" s="28">
        <f>IF(AND(_Engine!$P$8=1,AZ131&gt;0),ROUND(MAX(0,MIN(AZ131+V132-AF132,BE132-SUM(AK132:AO132))),2),0)</f>
        <v>0</v>
      </c>
      <c r="AQ132" s="28">
        <f>IF(AND(_Engine!$P$9=1,BA131&gt;0),ROUND(MAX(0,MIN(BA131+W132-AG132,BE132-SUM(AK132:AP132))),2),0)</f>
        <v>0</v>
      </c>
      <c r="AR132" s="28">
        <f>IF(AND(_Engine!$P$10=1,BB131&gt;0),ROUND(MAX(0,MIN(BB131+X132-AH132,BE132-SUM(AK132:AQ132))),2),0)</f>
        <v>0</v>
      </c>
      <c r="AS132" s="28">
        <f>IF(AND(_Engine!$P$11=1,BC131&gt;0),ROUND(MAX(0,MIN(BC131+Y132-AI132,BE132-SUM(AK132:AR132))),2),0)</f>
        <v>0</v>
      </c>
      <c r="AT132" s="28">
        <f>IF(AND(_Engine!$P$12=1,BD131&gt;0),ROUND(MAX(0,MIN(BD131+Z132-AJ132,BE132-SUM(AK132:AS132))),2),0)</f>
        <v>0</v>
      </c>
      <c r="AU132" s="28">
        <f>IF(_Engine!$P$3=1,MAX(0,ROUND(AU131+Q132-AA132-AK132,2)),0)</f>
        <v>0</v>
      </c>
      <c r="AV132" s="28">
        <f>IF(_Engine!$P$4=1,MAX(0,ROUND(AV131+R132-AB132-AL132,2)),0)</f>
        <v>0</v>
      </c>
      <c r="AW132" s="28">
        <f>IF(_Engine!$P$5=1,MAX(0,ROUND(AW131+S132-AC132-AM132,2)),0)</f>
        <v>0</v>
      </c>
      <c r="AX132" s="28">
        <f>IF(_Engine!$P$6=1,MAX(0,ROUND(AX131+T132-AD132-AN132,2)),0)</f>
        <v>0</v>
      </c>
      <c r="AY132" s="28">
        <f>IF(_Engine!$P$7=1,MAX(0,ROUND(AY131+U132-AE132-AO132,2)),0)</f>
        <v>0</v>
      </c>
      <c r="AZ132" s="28">
        <f>IF(_Engine!$P$8=1,MAX(0,ROUND(AZ131+V132-AF132-AP132,2)),0)</f>
        <v>0</v>
      </c>
      <c r="BA132" s="28">
        <f>IF(_Engine!$P$9=1,MAX(0,ROUND(BA131+W132-AG132-AQ132,2)),0)</f>
        <v>0</v>
      </c>
      <c r="BB132" s="28">
        <f>IF(_Engine!$P$10=1,MAX(0,ROUND(BB131+X132-AH132-AR132,2)),0)</f>
        <v>0</v>
      </c>
      <c r="BC132" s="28">
        <f>IF(_Engine!$P$11=1,MAX(0,ROUND(BC131+Y132-AI132-AS132,2)),0)</f>
        <v>0</v>
      </c>
      <c r="BD132" s="28">
        <f>IF(_Engine!$P$12=1,MAX(0,ROUND(BD131+Z132-AJ132-AT132,2)),0)</f>
        <v>0</v>
      </c>
      <c r="BE132" s="28">
        <f>ROUND(IFERROR('Debt Planner'!$C$8,0)+IFERROR(C132,0)+MAX(0,_Engine!$E$14-SUM(AA132:AJ132)),2)</f>
        <v>0</v>
      </c>
    </row>
    <row r="133" spans="1:57" x14ac:dyDescent="0.3">
      <c r="A133" s="24">
        <v>125</v>
      </c>
      <c r="B133" s="25">
        <f t="shared" ca="1" si="5"/>
        <v>49969</v>
      </c>
      <c r="C133" s="26">
        <v>0</v>
      </c>
      <c r="D133" s="27">
        <f t="shared" si="3"/>
        <v>0</v>
      </c>
      <c r="E133" s="18" t="str">
        <f>IF(_Engine!$P$3=0,"",IF((AA133+AK133)&gt;0,AA133+AK133,""))</f>
        <v/>
      </c>
      <c r="F133" s="18" t="str">
        <f>IF(_Engine!$P$4=0,"",IF((AB133+AL133)&gt;0,AB133+AL133,""))</f>
        <v/>
      </c>
      <c r="G133" s="18" t="str">
        <f>IF(_Engine!$P$5=0,"",IF((AC133+AM133)&gt;0,AC133+AM133,""))</f>
        <v/>
      </c>
      <c r="H133" s="18" t="str">
        <f>IF(_Engine!$P$6=0,"",IF((AD133+AN133)&gt;0,AD133+AN133,""))</f>
        <v/>
      </c>
      <c r="I133" s="18" t="str">
        <f>IF(_Engine!$P$7=0,"",IF((AE133+AO133)&gt;0,AE133+AO133,""))</f>
        <v/>
      </c>
      <c r="J133" s="18" t="str">
        <f>IF(_Engine!$P$8=0,"",IF((AF133+AP133)&gt;0,AF133+AP133,""))</f>
        <v/>
      </c>
      <c r="K133" s="18" t="str">
        <f>IF(_Engine!$P$9=0,"",IF((AG133+AQ133)&gt;0,AG133+AQ133,""))</f>
        <v/>
      </c>
      <c r="L133" s="18" t="str">
        <f>IF(_Engine!$P$10=0,"",IF((AH133+AR133)&gt;0,AH133+AR133,""))</f>
        <v/>
      </c>
      <c r="M133" s="18" t="str">
        <f>IF(_Engine!$P$11=0,"",IF((AI133+AS133)&gt;0,AI133+AS133,""))</f>
        <v/>
      </c>
      <c r="N133" s="18" t="str">
        <f>IF(_Engine!$P$12=0,"",IF((AJ133+AT133)&gt;0,AJ133+AT133,""))</f>
        <v/>
      </c>
      <c r="O133" s="27">
        <f t="shared" si="4"/>
        <v>0</v>
      </c>
      <c r="Q133" s="28">
        <f>IF(AND(_Engine!$P$3=1,AU132&gt;0),ROUND(AU132*_Engine!$N$3/12,2),0)</f>
        <v>0</v>
      </c>
      <c r="R133" s="28">
        <f>IF(AND(_Engine!$P$4=1,AV132&gt;0),ROUND(AV132*_Engine!$N$4/12,2),0)</f>
        <v>0</v>
      </c>
      <c r="S133" s="28">
        <f>IF(AND(_Engine!$P$5=1,AW132&gt;0),ROUND(AW132*_Engine!$N$5/12,2),0)</f>
        <v>0</v>
      </c>
      <c r="T133" s="28">
        <f>IF(AND(_Engine!$P$6=1,AX132&gt;0),ROUND(AX132*_Engine!$N$6/12,2),0)</f>
        <v>0</v>
      </c>
      <c r="U133" s="28">
        <f>IF(AND(_Engine!$P$7=1,AY132&gt;0),ROUND(AY132*_Engine!$N$7/12,2),0)</f>
        <v>0</v>
      </c>
      <c r="V133" s="28">
        <f>IF(AND(_Engine!$P$8=1,AZ132&gt;0),ROUND(AZ132*_Engine!$N$8/12,2),0)</f>
        <v>0</v>
      </c>
      <c r="W133" s="28">
        <f>IF(AND(_Engine!$P$9=1,BA132&gt;0),ROUND(BA132*_Engine!$N$9/12,2),0)</f>
        <v>0</v>
      </c>
      <c r="X133" s="28">
        <f>IF(AND(_Engine!$P$10=1,BB132&gt;0),ROUND(BB132*_Engine!$N$10/12,2),0)</f>
        <v>0</v>
      </c>
      <c r="Y133" s="28">
        <f>IF(AND(_Engine!$P$11=1,BC132&gt;0),ROUND(BC132*_Engine!$N$11/12,2),0)</f>
        <v>0</v>
      </c>
      <c r="Z133" s="28">
        <f>IF(AND(_Engine!$P$12=1,BD132&gt;0),ROUND(BD132*_Engine!$N$12/12,2),0)</f>
        <v>0</v>
      </c>
      <c r="AA133" s="28">
        <f>IF(AND(_Engine!$P$3=1,AU132&gt;0),ROUND(MIN(_Engine!$O$3,AU132+Q133),2),0)</f>
        <v>0</v>
      </c>
      <c r="AB133" s="28">
        <f>IF(AND(_Engine!$P$4=1,AV132&gt;0),ROUND(MIN(_Engine!$O$4,AV132+R133),2),0)</f>
        <v>0</v>
      </c>
      <c r="AC133" s="28">
        <f>IF(AND(_Engine!$P$5=1,AW132&gt;0),ROUND(MIN(_Engine!$O$5,AW132+S133),2),0)</f>
        <v>0</v>
      </c>
      <c r="AD133" s="28">
        <f>IF(AND(_Engine!$P$6=1,AX132&gt;0),ROUND(MIN(_Engine!$O$6,AX132+T133),2),0)</f>
        <v>0</v>
      </c>
      <c r="AE133" s="28">
        <f>IF(AND(_Engine!$P$7=1,AY132&gt;0),ROUND(MIN(_Engine!$O$7,AY132+U133),2),0)</f>
        <v>0</v>
      </c>
      <c r="AF133" s="28">
        <f>IF(AND(_Engine!$P$8=1,AZ132&gt;0),ROUND(MIN(_Engine!$O$8,AZ132+V133),2),0)</f>
        <v>0</v>
      </c>
      <c r="AG133" s="28">
        <f>IF(AND(_Engine!$P$9=1,BA132&gt;0),ROUND(MIN(_Engine!$O$9,BA132+W133),2),0)</f>
        <v>0</v>
      </c>
      <c r="AH133" s="28">
        <f>IF(AND(_Engine!$P$10=1,BB132&gt;0),ROUND(MIN(_Engine!$O$10,BB132+X133),2),0)</f>
        <v>0</v>
      </c>
      <c r="AI133" s="28">
        <f>IF(AND(_Engine!$P$11=1,BC132&gt;0),ROUND(MIN(_Engine!$O$11,BC132+Y133),2),0)</f>
        <v>0</v>
      </c>
      <c r="AJ133" s="28">
        <f>IF(AND(_Engine!$P$12=1,BD132&gt;0),ROUND(MIN(_Engine!$O$12,BD132+Z133),2),0)</f>
        <v>0</v>
      </c>
      <c r="AK133" s="28">
        <f>IF(AND(_Engine!$P$3=1,AU132&gt;0),ROUND(MAX(0,MIN(AU132+Q133-AA133,BE133-0)),2),0)</f>
        <v>0</v>
      </c>
      <c r="AL133" s="28">
        <f>IF(AND(_Engine!$P$4=1,AV132&gt;0),ROUND(MAX(0,MIN(AV132+R133-AB133,BE133-SUM(AK133:AK133))),2),0)</f>
        <v>0</v>
      </c>
      <c r="AM133" s="28">
        <f>IF(AND(_Engine!$P$5=1,AW132&gt;0),ROUND(MAX(0,MIN(AW132+S133-AC133,BE133-SUM(AK133:AL133))),2),0)</f>
        <v>0</v>
      </c>
      <c r="AN133" s="28">
        <f>IF(AND(_Engine!$P$6=1,AX132&gt;0),ROUND(MAX(0,MIN(AX132+T133-AD133,BE133-SUM(AK133:AM133))),2),0)</f>
        <v>0</v>
      </c>
      <c r="AO133" s="28">
        <f>IF(AND(_Engine!$P$7=1,AY132&gt;0),ROUND(MAX(0,MIN(AY132+U133-AE133,BE133-SUM(AK133:AN133))),2),0)</f>
        <v>0</v>
      </c>
      <c r="AP133" s="28">
        <f>IF(AND(_Engine!$P$8=1,AZ132&gt;0),ROUND(MAX(0,MIN(AZ132+V133-AF133,BE133-SUM(AK133:AO133))),2),0)</f>
        <v>0</v>
      </c>
      <c r="AQ133" s="28">
        <f>IF(AND(_Engine!$P$9=1,BA132&gt;0),ROUND(MAX(0,MIN(BA132+W133-AG133,BE133-SUM(AK133:AP133))),2),0)</f>
        <v>0</v>
      </c>
      <c r="AR133" s="28">
        <f>IF(AND(_Engine!$P$10=1,BB132&gt;0),ROUND(MAX(0,MIN(BB132+X133-AH133,BE133-SUM(AK133:AQ133))),2),0)</f>
        <v>0</v>
      </c>
      <c r="AS133" s="28">
        <f>IF(AND(_Engine!$P$11=1,BC132&gt;0),ROUND(MAX(0,MIN(BC132+Y133-AI133,BE133-SUM(AK133:AR133))),2),0)</f>
        <v>0</v>
      </c>
      <c r="AT133" s="28">
        <f>IF(AND(_Engine!$P$12=1,BD132&gt;0),ROUND(MAX(0,MIN(BD132+Z133-AJ133,BE133-SUM(AK133:AS133))),2),0)</f>
        <v>0</v>
      </c>
      <c r="AU133" s="28">
        <f>IF(_Engine!$P$3=1,MAX(0,ROUND(AU132+Q133-AA133-AK133,2)),0)</f>
        <v>0</v>
      </c>
      <c r="AV133" s="28">
        <f>IF(_Engine!$P$4=1,MAX(0,ROUND(AV132+R133-AB133-AL133,2)),0)</f>
        <v>0</v>
      </c>
      <c r="AW133" s="28">
        <f>IF(_Engine!$P$5=1,MAX(0,ROUND(AW132+S133-AC133-AM133,2)),0)</f>
        <v>0</v>
      </c>
      <c r="AX133" s="28">
        <f>IF(_Engine!$P$6=1,MAX(0,ROUND(AX132+T133-AD133-AN133,2)),0)</f>
        <v>0</v>
      </c>
      <c r="AY133" s="28">
        <f>IF(_Engine!$P$7=1,MAX(0,ROUND(AY132+U133-AE133-AO133,2)),0)</f>
        <v>0</v>
      </c>
      <c r="AZ133" s="28">
        <f>IF(_Engine!$P$8=1,MAX(0,ROUND(AZ132+V133-AF133-AP133,2)),0)</f>
        <v>0</v>
      </c>
      <c r="BA133" s="28">
        <f>IF(_Engine!$P$9=1,MAX(0,ROUND(BA132+W133-AG133-AQ133,2)),0)</f>
        <v>0</v>
      </c>
      <c r="BB133" s="28">
        <f>IF(_Engine!$P$10=1,MAX(0,ROUND(BB132+X133-AH133-AR133,2)),0)</f>
        <v>0</v>
      </c>
      <c r="BC133" s="28">
        <f>IF(_Engine!$P$11=1,MAX(0,ROUND(BC132+Y133-AI133-AS133,2)),0)</f>
        <v>0</v>
      </c>
      <c r="BD133" s="28">
        <f>IF(_Engine!$P$12=1,MAX(0,ROUND(BD132+Z133-AJ133-AT133,2)),0)</f>
        <v>0</v>
      </c>
      <c r="BE133" s="28">
        <f>ROUND(IFERROR('Debt Planner'!$C$8,0)+IFERROR(C133,0)+MAX(0,_Engine!$E$14-SUM(AA133:AJ133)),2)</f>
        <v>0</v>
      </c>
    </row>
    <row r="134" spans="1:57" x14ac:dyDescent="0.3">
      <c r="A134" s="24">
        <v>126</v>
      </c>
      <c r="B134" s="25">
        <f t="shared" ca="1" si="5"/>
        <v>50000</v>
      </c>
      <c r="C134" s="26">
        <v>0</v>
      </c>
      <c r="D134" s="27">
        <f t="shared" si="3"/>
        <v>0</v>
      </c>
      <c r="E134" s="18" t="str">
        <f>IF(_Engine!$P$3=0,"",IF((AA134+AK134)&gt;0,AA134+AK134,""))</f>
        <v/>
      </c>
      <c r="F134" s="18" t="str">
        <f>IF(_Engine!$P$4=0,"",IF((AB134+AL134)&gt;0,AB134+AL134,""))</f>
        <v/>
      </c>
      <c r="G134" s="18" t="str">
        <f>IF(_Engine!$P$5=0,"",IF((AC134+AM134)&gt;0,AC134+AM134,""))</f>
        <v/>
      </c>
      <c r="H134" s="18" t="str">
        <f>IF(_Engine!$P$6=0,"",IF((AD134+AN134)&gt;0,AD134+AN134,""))</f>
        <v/>
      </c>
      <c r="I134" s="18" t="str">
        <f>IF(_Engine!$P$7=0,"",IF((AE134+AO134)&gt;0,AE134+AO134,""))</f>
        <v/>
      </c>
      <c r="J134" s="18" t="str">
        <f>IF(_Engine!$P$8=0,"",IF((AF134+AP134)&gt;0,AF134+AP134,""))</f>
        <v/>
      </c>
      <c r="K134" s="18" t="str">
        <f>IF(_Engine!$P$9=0,"",IF((AG134+AQ134)&gt;0,AG134+AQ134,""))</f>
        <v/>
      </c>
      <c r="L134" s="18" t="str">
        <f>IF(_Engine!$P$10=0,"",IF((AH134+AR134)&gt;0,AH134+AR134,""))</f>
        <v/>
      </c>
      <c r="M134" s="18" t="str">
        <f>IF(_Engine!$P$11=0,"",IF((AI134+AS134)&gt;0,AI134+AS134,""))</f>
        <v/>
      </c>
      <c r="N134" s="18" t="str">
        <f>IF(_Engine!$P$12=0,"",IF((AJ134+AT134)&gt;0,AJ134+AT134,""))</f>
        <v/>
      </c>
      <c r="O134" s="27">
        <f t="shared" si="4"/>
        <v>0</v>
      </c>
      <c r="Q134" s="28">
        <f>IF(AND(_Engine!$P$3=1,AU133&gt;0),ROUND(AU133*_Engine!$N$3/12,2),0)</f>
        <v>0</v>
      </c>
      <c r="R134" s="28">
        <f>IF(AND(_Engine!$P$4=1,AV133&gt;0),ROUND(AV133*_Engine!$N$4/12,2),0)</f>
        <v>0</v>
      </c>
      <c r="S134" s="28">
        <f>IF(AND(_Engine!$P$5=1,AW133&gt;0),ROUND(AW133*_Engine!$N$5/12,2),0)</f>
        <v>0</v>
      </c>
      <c r="T134" s="28">
        <f>IF(AND(_Engine!$P$6=1,AX133&gt;0),ROUND(AX133*_Engine!$N$6/12,2),0)</f>
        <v>0</v>
      </c>
      <c r="U134" s="28">
        <f>IF(AND(_Engine!$P$7=1,AY133&gt;0),ROUND(AY133*_Engine!$N$7/12,2),0)</f>
        <v>0</v>
      </c>
      <c r="V134" s="28">
        <f>IF(AND(_Engine!$P$8=1,AZ133&gt;0),ROUND(AZ133*_Engine!$N$8/12,2),0)</f>
        <v>0</v>
      </c>
      <c r="W134" s="28">
        <f>IF(AND(_Engine!$P$9=1,BA133&gt;0),ROUND(BA133*_Engine!$N$9/12,2),0)</f>
        <v>0</v>
      </c>
      <c r="X134" s="28">
        <f>IF(AND(_Engine!$P$10=1,BB133&gt;0),ROUND(BB133*_Engine!$N$10/12,2),0)</f>
        <v>0</v>
      </c>
      <c r="Y134" s="28">
        <f>IF(AND(_Engine!$P$11=1,BC133&gt;0),ROUND(BC133*_Engine!$N$11/12,2),0)</f>
        <v>0</v>
      </c>
      <c r="Z134" s="28">
        <f>IF(AND(_Engine!$P$12=1,BD133&gt;0),ROUND(BD133*_Engine!$N$12/12,2),0)</f>
        <v>0</v>
      </c>
      <c r="AA134" s="28">
        <f>IF(AND(_Engine!$P$3=1,AU133&gt;0),ROUND(MIN(_Engine!$O$3,AU133+Q134),2),0)</f>
        <v>0</v>
      </c>
      <c r="AB134" s="28">
        <f>IF(AND(_Engine!$P$4=1,AV133&gt;0),ROUND(MIN(_Engine!$O$4,AV133+R134),2),0)</f>
        <v>0</v>
      </c>
      <c r="AC134" s="28">
        <f>IF(AND(_Engine!$P$5=1,AW133&gt;0),ROUND(MIN(_Engine!$O$5,AW133+S134),2),0)</f>
        <v>0</v>
      </c>
      <c r="AD134" s="28">
        <f>IF(AND(_Engine!$P$6=1,AX133&gt;0),ROUND(MIN(_Engine!$O$6,AX133+T134),2),0)</f>
        <v>0</v>
      </c>
      <c r="AE134" s="28">
        <f>IF(AND(_Engine!$P$7=1,AY133&gt;0),ROUND(MIN(_Engine!$O$7,AY133+U134),2),0)</f>
        <v>0</v>
      </c>
      <c r="AF134" s="28">
        <f>IF(AND(_Engine!$P$8=1,AZ133&gt;0),ROUND(MIN(_Engine!$O$8,AZ133+V134),2),0)</f>
        <v>0</v>
      </c>
      <c r="AG134" s="28">
        <f>IF(AND(_Engine!$P$9=1,BA133&gt;0),ROUND(MIN(_Engine!$O$9,BA133+W134),2),0)</f>
        <v>0</v>
      </c>
      <c r="AH134" s="28">
        <f>IF(AND(_Engine!$P$10=1,BB133&gt;0),ROUND(MIN(_Engine!$O$10,BB133+X134),2),0)</f>
        <v>0</v>
      </c>
      <c r="AI134" s="28">
        <f>IF(AND(_Engine!$P$11=1,BC133&gt;0),ROUND(MIN(_Engine!$O$11,BC133+Y134),2),0)</f>
        <v>0</v>
      </c>
      <c r="AJ134" s="28">
        <f>IF(AND(_Engine!$P$12=1,BD133&gt;0),ROUND(MIN(_Engine!$O$12,BD133+Z134),2),0)</f>
        <v>0</v>
      </c>
      <c r="AK134" s="28">
        <f>IF(AND(_Engine!$P$3=1,AU133&gt;0),ROUND(MAX(0,MIN(AU133+Q134-AA134,BE134-0)),2),0)</f>
        <v>0</v>
      </c>
      <c r="AL134" s="28">
        <f>IF(AND(_Engine!$P$4=1,AV133&gt;0),ROUND(MAX(0,MIN(AV133+R134-AB134,BE134-SUM(AK134:AK134))),2),0)</f>
        <v>0</v>
      </c>
      <c r="AM134" s="28">
        <f>IF(AND(_Engine!$P$5=1,AW133&gt;0),ROUND(MAX(0,MIN(AW133+S134-AC134,BE134-SUM(AK134:AL134))),2),0)</f>
        <v>0</v>
      </c>
      <c r="AN134" s="28">
        <f>IF(AND(_Engine!$P$6=1,AX133&gt;0),ROUND(MAX(0,MIN(AX133+T134-AD134,BE134-SUM(AK134:AM134))),2),0)</f>
        <v>0</v>
      </c>
      <c r="AO134" s="28">
        <f>IF(AND(_Engine!$P$7=1,AY133&gt;0),ROUND(MAX(0,MIN(AY133+U134-AE134,BE134-SUM(AK134:AN134))),2),0)</f>
        <v>0</v>
      </c>
      <c r="AP134" s="28">
        <f>IF(AND(_Engine!$P$8=1,AZ133&gt;0),ROUND(MAX(0,MIN(AZ133+V134-AF134,BE134-SUM(AK134:AO134))),2),0)</f>
        <v>0</v>
      </c>
      <c r="AQ134" s="28">
        <f>IF(AND(_Engine!$P$9=1,BA133&gt;0),ROUND(MAX(0,MIN(BA133+W134-AG134,BE134-SUM(AK134:AP134))),2),0)</f>
        <v>0</v>
      </c>
      <c r="AR134" s="28">
        <f>IF(AND(_Engine!$P$10=1,BB133&gt;0),ROUND(MAX(0,MIN(BB133+X134-AH134,BE134-SUM(AK134:AQ134))),2),0)</f>
        <v>0</v>
      </c>
      <c r="AS134" s="28">
        <f>IF(AND(_Engine!$P$11=1,BC133&gt;0),ROUND(MAX(0,MIN(BC133+Y134-AI134,BE134-SUM(AK134:AR134))),2),0)</f>
        <v>0</v>
      </c>
      <c r="AT134" s="28">
        <f>IF(AND(_Engine!$P$12=1,BD133&gt;0),ROUND(MAX(0,MIN(BD133+Z134-AJ134,BE134-SUM(AK134:AS134))),2),0)</f>
        <v>0</v>
      </c>
      <c r="AU134" s="28">
        <f>IF(_Engine!$P$3=1,MAX(0,ROUND(AU133+Q134-AA134-AK134,2)),0)</f>
        <v>0</v>
      </c>
      <c r="AV134" s="28">
        <f>IF(_Engine!$P$4=1,MAX(0,ROUND(AV133+R134-AB134-AL134,2)),0)</f>
        <v>0</v>
      </c>
      <c r="AW134" s="28">
        <f>IF(_Engine!$P$5=1,MAX(0,ROUND(AW133+S134-AC134-AM134,2)),0)</f>
        <v>0</v>
      </c>
      <c r="AX134" s="28">
        <f>IF(_Engine!$P$6=1,MAX(0,ROUND(AX133+T134-AD134-AN134,2)),0)</f>
        <v>0</v>
      </c>
      <c r="AY134" s="28">
        <f>IF(_Engine!$P$7=1,MAX(0,ROUND(AY133+U134-AE134-AO134,2)),0)</f>
        <v>0</v>
      </c>
      <c r="AZ134" s="28">
        <f>IF(_Engine!$P$8=1,MAX(0,ROUND(AZ133+V134-AF134-AP134,2)),0)</f>
        <v>0</v>
      </c>
      <c r="BA134" s="28">
        <f>IF(_Engine!$P$9=1,MAX(0,ROUND(BA133+W134-AG134-AQ134,2)),0)</f>
        <v>0</v>
      </c>
      <c r="BB134" s="28">
        <f>IF(_Engine!$P$10=1,MAX(0,ROUND(BB133+X134-AH134-AR134,2)),0)</f>
        <v>0</v>
      </c>
      <c r="BC134" s="28">
        <f>IF(_Engine!$P$11=1,MAX(0,ROUND(BC133+Y134-AI134-AS134,2)),0)</f>
        <v>0</v>
      </c>
      <c r="BD134" s="28">
        <f>IF(_Engine!$P$12=1,MAX(0,ROUND(BD133+Z134-AJ134-AT134,2)),0)</f>
        <v>0</v>
      </c>
      <c r="BE134" s="28">
        <f>ROUND(IFERROR('Debt Planner'!$C$8,0)+IFERROR(C134,0)+MAX(0,_Engine!$E$14-SUM(AA134:AJ134)),2)</f>
        <v>0</v>
      </c>
    </row>
    <row r="135" spans="1:57" x14ac:dyDescent="0.3">
      <c r="A135" s="24">
        <v>127</v>
      </c>
      <c r="B135" s="25">
        <f t="shared" ca="1" si="5"/>
        <v>50030</v>
      </c>
      <c r="C135" s="26">
        <v>0</v>
      </c>
      <c r="D135" s="27">
        <f t="shared" si="3"/>
        <v>0</v>
      </c>
      <c r="E135" s="18" t="str">
        <f>IF(_Engine!$P$3=0,"",IF((AA135+AK135)&gt;0,AA135+AK135,""))</f>
        <v/>
      </c>
      <c r="F135" s="18" t="str">
        <f>IF(_Engine!$P$4=0,"",IF((AB135+AL135)&gt;0,AB135+AL135,""))</f>
        <v/>
      </c>
      <c r="G135" s="18" t="str">
        <f>IF(_Engine!$P$5=0,"",IF((AC135+AM135)&gt;0,AC135+AM135,""))</f>
        <v/>
      </c>
      <c r="H135" s="18" t="str">
        <f>IF(_Engine!$P$6=0,"",IF((AD135+AN135)&gt;0,AD135+AN135,""))</f>
        <v/>
      </c>
      <c r="I135" s="18" t="str">
        <f>IF(_Engine!$P$7=0,"",IF((AE135+AO135)&gt;0,AE135+AO135,""))</f>
        <v/>
      </c>
      <c r="J135" s="18" t="str">
        <f>IF(_Engine!$P$8=0,"",IF((AF135+AP135)&gt;0,AF135+AP135,""))</f>
        <v/>
      </c>
      <c r="K135" s="18" t="str">
        <f>IF(_Engine!$P$9=0,"",IF((AG135+AQ135)&gt;0,AG135+AQ135,""))</f>
        <v/>
      </c>
      <c r="L135" s="18" t="str">
        <f>IF(_Engine!$P$10=0,"",IF((AH135+AR135)&gt;0,AH135+AR135,""))</f>
        <v/>
      </c>
      <c r="M135" s="18" t="str">
        <f>IF(_Engine!$P$11=0,"",IF((AI135+AS135)&gt;0,AI135+AS135,""))</f>
        <v/>
      </c>
      <c r="N135" s="18" t="str">
        <f>IF(_Engine!$P$12=0,"",IF((AJ135+AT135)&gt;0,AJ135+AT135,""))</f>
        <v/>
      </c>
      <c r="O135" s="27">
        <f t="shared" si="4"/>
        <v>0</v>
      </c>
      <c r="Q135" s="28">
        <f>IF(AND(_Engine!$P$3=1,AU134&gt;0),ROUND(AU134*_Engine!$N$3/12,2),0)</f>
        <v>0</v>
      </c>
      <c r="R135" s="28">
        <f>IF(AND(_Engine!$P$4=1,AV134&gt;0),ROUND(AV134*_Engine!$N$4/12,2),0)</f>
        <v>0</v>
      </c>
      <c r="S135" s="28">
        <f>IF(AND(_Engine!$P$5=1,AW134&gt;0),ROUND(AW134*_Engine!$N$5/12,2),0)</f>
        <v>0</v>
      </c>
      <c r="T135" s="28">
        <f>IF(AND(_Engine!$P$6=1,AX134&gt;0),ROUND(AX134*_Engine!$N$6/12,2),0)</f>
        <v>0</v>
      </c>
      <c r="U135" s="28">
        <f>IF(AND(_Engine!$P$7=1,AY134&gt;0),ROUND(AY134*_Engine!$N$7/12,2),0)</f>
        <v>0</v>
      </c>
      <c r="V135" s="28">
        <f>IF(AND(_Engine!$P$8=1,AZ134&gt;0),ROUND(AZ134*_Engine!$N$8/12,2),0)</f>
        <v>0</v>
      </c>
      <c r="W135" s="28">
        <f>IF(AND(_Engine!$P$9=1,BA134&gt;0),ROUND(BA134*_Engine!$N$9/12,2),0)</f>
        <v>0</v>
      </c>
      <c r="X135" s="28">
        <f>IF(AND(_Engine!$P$10=1,BB134&gt;0),ROUND(BB134*_Engine!$N$10/12,2),0)</f>
        <v>0</v>
      </c>
      <c r="Y135" s="28">
        <f>IF(AND(_Engine!$P$11=1,BC134&gt;0),ROUND(BC134*_Engine!$N$11/12,2),0)</f>
        <v>0</v>
      </c>
      <c r="Z135" s="28">
        <f>IF(AND(_Engine!$P$12=1,BD134&gt;0),ROUND(BD134*_Engine!$N$12/12,2),0)</f>
        <v>0</v>
      </c>
      <c r="AA135" s="28">
        <f>IF(AND(_Engine!$P$3=1,AU134&gt;0),ROUND(MIN(_Engine!$O$3,AU134+Q135),2),0)</f>
        <v>0</v>
      </c>
      <c r="AB135" s="28">
        <f>IF(AND(_Engine!$P$4=1,AV134&gt;0),ROUND(MIN(_Engine!$O$4,AV134+R135),2),0)</f>
        <v>0</v>
      </c>
      <c r="AC135" s="28">
        <f>IF(AND(_Engine!$P$5=1,AW134&gt;0),ROUND(MIN(_Engine!$O$5,AW134+S135),2),0)</f>
        <v>0</v>
      </c>
      <c r="AD135" s="28">
        <f>IF(AND(_Engine!$P$6=1,AX134&gt;0),ROUND(MIN(_Engine!$O$6,AX134+T135),2),0)</f>
        <v>0</v>
      </c>
      <c r="AE135" s="28">
        <f>IF(AND(_Engine!$P$7=1,AY134&gt;0),ROUND(MIN(_Engine!$O$7,AY134+U135),2),0)</f>
        <v>0</v>
      </c>
      <c r="AF135" s="28">
        <f>IF(AND(_Engine!$P$8=1,AZ134&gt;0),ROUND(MIN(_Engine!$O$8,AZ134+V135),2),0)</f>
        <v>0</v>
      </c>
      <c r="AG135" s="28">
        <f>IF(AND(_Engine!$P$9=1,BA134&gt;0),ROUND(MIN(_Engine!$O$9,BA134+W135),2),0)</f>
        <v>0</v>
      </c>
      <c r="AH135" s="28">
        <f>IF(AND(_Engine!$P$10=1,BB134&gt;0),ROUND(MIN(_Engine!$O$10,BB134+X135),2),0)</f>
        <v>0</v>
      </c>
      <c r="AI135" s="28">
        <f>IF(AND(_Engine!$P$11=1,BC134&gt;0),ROUND(MIN(_Engine!$O$11,BC134+Y135),2),0)</f>
        <v>0</v>
      </c>
      <c r="AJ135" s="28">
        <f>IF(AND(_Engine!$P$12=1,BD134&gt;0),ROUND(MIN(_Engine!$O$12,BD134+Z135),2),0)</f>
        <v>0</v>
      </c>
      <c r="AK135" s="28">
        <f>IF(AND(_Engine!$P$3=1,AU134&gt;0),ROUND(MAX(0,MIN(AU134+Q135-AA135,BE135-0)),2),0)</f>
        <v>0</v>
      </c>
      <c r="AL135" s="28">
        <f>IF(AND(_Engine!$P$4=1,AV134&gt;0),ROUND(MAX(0,MIN(AV134+R135-AB135,BE135-SUM(AK135:AK135))),2),0)</f>
        <v>0</v>
      </c>
      <c r="AM135" s="28">
        <f>IF(AND(_Engine!$P$5=1,AW134&gt;0),ROUND(MAX(0,MIN(AW134+S135-AC135,BE135-SUM(AK135:AL135))),2),0)</f>
        <v>0</v>
      </c>
      <c r="AN135" s="28">
        <f>IF(AND(_Engine!$P$6=1,AX134&gt;0),ROUND(MAX(0,MIN(AX134+T135-AD135,BE135-SUM(AK135:AM135))),2),0)</f>
        <v>0</v>
      </c>
      <c r="AO135" s="28">
        <f>IF(AND(_Engine!$P$7=1,AY134&gt;0),ROUND(MAX(0,MIN(AY134+U135-AE135,BE135-SUM(AK135:AN135))),2),0)</f>
        <v>0</v>
      </c>
      <c r="AP135" s="28">
        <f>IF(AND(_Engine!$P$8=1,AZ134&gt;0),ROUND(MAX(0,MIN(AZ134+V135-AF135,BE135-SUM(AK135:AO135))),2),0)</f>
        <v>0</v>
      </c>
      <c r="AQ135" s="28">
        <f>IF(AND(_Engine!$P$9=1,BA134&gt;0),ROUND(MAX(0,MIN(BA134+W135-AG135,BE135-SUM(AK135:AP135))),2),0)</f>
        <v>0</v>
      </c>
      <c r="AR135" s="28">
        <f>IF(AND(_Engine!$P$10=1,BB134&gt;0),ROUND(MAX(0,MIN(BB134+X135-AH135,BE135-SUM(AK135:AQ135))),2),0)</f>
        <v>0</v>
      </c>
      <c r="AS135" s="28">
        <f>IF(AND(_Engine!$P$11=1,BC134&gt;0),ROUND(MAX(0,MIN(BC134+Y135-AI135,BE135-SUM(AK135:AR135))),2),0)</f>
        <v>0</v>
      </c>
      <c r="AT135" s="28">
        <f>IF(AND(_Engine!$P$12=1,BD134&gt;0),ROUND(MAX(0,MIN(BD134+Z135-AJ135,BE135-SUM(AK135:AS135))),2),0)</f>
        <v>0</v>
      </c>
      <c r="AU135" s="28">
        <f>IF(_Engine!$P$3=1,MAX(0,ROUND(AU134+Q135-AA135-AK135,2)),0)</f>
        <v>0</v>
      </c>
      <c r="AV135" s="28">
        <f>IF(_Engine!$P$4=1,MAX(0,ROUND(AV134+R135-AB135-AL135,2)),0)</f>
        <v>0</v>
      </c>
      <c r="AW135" s="28">
        <f>IF(_Engine!$P$5=1,MAX(0,ROUND(AW134+S135-AC135-AM135,2)),0)</f>
        <v>0</v>
      </c>
      <c r="AX135" s="28">
        <f>IF(_Engine!$P$6=1,MAX(0,ROUND(AX134+T135-AD135-AN135,2)),0)</f>
        <v>0</v>
      </c>
      <c r="AY135" s="28">
        <f>IF(_Engine!$P$7=1,MAX(0,ROUND(AY134+U135-AE135-AO135,2)),0)</f>
        <v>0</v>
      </c>
      <c r="AZ135" s="28">
        <f>IF(_Engine!$P$8=1,MAX(0,ROUND(AZ134+V135-AF135-AP135,2)),0)</f>
        <v>0</v>
      </c>
      <c r="BA135" s="28">
        <f>IF(_Engine!$P$9=1,MAX(0,ROUND(BA134+W135-AG135-AQ135,2)),0)</f>
        <v>0</v>
      </c>
      <c r="BB135" s="28">
        <f>IF(_Engine!$P$10=1,MAX(0,ROUND(BB134+X135-AH135-AR135,2)),0)</f>
        <v>0</v>
      </c>
      <c r="BC135" s="28">
        <f>IF(_Engine!$P$11=1,MAX(0,ROUND(BC134+Y135-AI135-AS135,2)),0)</f>
        <v>0</v>
      </c>
      <c r="BD135" s="28">
        <f>IF(_Engine!$P$12=1,MAX(0,ROUND(BD134+Z135-AJ135-AT135,2)),0)</f>
        <v>0</v>
      </c>
      <c r="BE135" s="28">
        <f>ROUND(IFERROR('Debt Planner'!$C$8,0)+IFERROR(C135,0)+MAX(0,_Engine!$E$14-SUM(AA135:AJ135)),2)</f>
        <v>0</v>
      </c>
    </row>
    <row r="136" spans="1:57" x14ac:dyDescent="0.3">
      <c r="A136" s="24">
        <v>128</v>
      </c>
      <c r="B136" s="25">
        <f t="shared" ca="1" si="5"/>
        <v>50061</v>
      </c>
      <c r="C136" s="26">
        <v>0</v>
      </c>
      <c r="D136" s="27">
        <f t="shared" si="3"/>
        <v>0</v>
      </c>
      <c r="E136" s="18" t="str">
        <f>IF(_Engine!$P$3=0,"",IF((AA136+AK136)&gt;0,AA136+AK136,""))</f>
        <v/>
      </c>
      <c r="F136" s="18" t="str">
        <f>IF(_Engine!$P$4=0,"",IF((AB136+AL136)&gt;0,AB136+AL136,""))</f>
        <v/>
      </c>
      <c r="G136" s="18" t="str">
        <f>IF(_Engine!$P$5=0,"",IF((AC136+AM136)&gt;0,AC136+AM136,""))</f>
        <v/>
      </c>
      <c r="H136" s="18" t="str">
        <f>IF(_Engine!$P$6=0,"",IF((AD136+AN136)&gt;0,AD136+AN136,""))</f>
        <v/>
      </c>
      <c r="I136" s="18" t="str">
        <f>IF(_Engine!$P$7=0,"",IF((AE136+AO136)&gt;0,AE136+AO136,""))</f>
        <v/>
      </c>
      <c r="J136" s="18" t="str">
        <f>IF(_Engine!$P$8=0,"",IF((AF136+AP136)&gt;0,AF136+AP136,""))</f>
        <v/>
      </c>
      <c r="K136" s="18" t="str">
        <f>IF(_Engine!$P$9=0,"",IF((AG136+AQ136)&gt;0,AG136+AQ136,""))</f>
        <v/>
      </c>
      <c r="L136" s="18" t="str">
        <f>IF(_Engine!$P$10=0,"",IF((AH136+AR136)&gt;0,AH136+AR136,""))</f>
        <v/>
      </c>
      <c r="M136" s="18" t="str">
        <f>IF(_Engine!$P$11=0,"",IF((AI136+AS136)&gt;0,AI136+AS136,""))</f>
        <v/>
      </c>
      <c r="N136" s="18" t="str">
        <f>IF(_Engine!$P$12=0,"",IF((AJ136+AT136)&gt;0,AJ136+AT136,""))</f>
        <v/>
      </c>
      <c r="O136" s="27">
        <f t="shared" si="4"/>
        <v>0</v>
      </c>
      <c r="Q136" s="28">
        <f>IF(AND(_Engine!$P$3=1,AU135&gt;0),ROUND(AU135*_Engine!$N$3/12,2),0)</f>
        <v>0</v>
      </c>
      <c r="R136" s="28">
        <f>IF(AND(_Engine!$P$4=1,AV135&gt;0),ROUND(AV135*_Engine!$N$4/12,2),0)</f>
        <v>0</v>
      </c>
      <c r="S136" s="28">
        <f>IF(AND(_Engine!$P$5=1,AW135&gt;0),ROUND(AW135*_Engine!$N$5/12,2),0)</f>
        <v>0</v>
      </c>
      <c r="T136" s="28">
        <f>IF(AND(_Engine!$P$6=1,AX135&gt;0),ROUND(AX135*_Engine!$N$6/12,2),0)</f>
        <v>0</v>
      </c>
      <c r="U136" s="28">
        <f>IF(AND(_Engine!$P$7=1,AY135&gt;0),ROUND(AY135*_Engine!$N$7/12,2),0)</f>
        <v>0</v>
      </c>
      <c r="V136" s="28">
        <f>IF(AND(_Engine!$P$8=1,AZ135&gt;0),ROUND(AZ135*_Engine!$N$8/12,2),0)</f>
        <v>0</v>
      </c>
      <c r="W136" s="28">
        <f>IF(AND(_Engine!$P$9=1,BA135&gt;0),ROUND(BA135*_Engine!$N$9/12,2),0)</f>
        <v>0</v>
      </c>
      <c r="X136" s="28">
        <f>IF(AND(_Engine!$P$10=1,BB135&gt;0),ROUND(BB135*_Engine!$N$10/12,2),0)</f>
        <v>0</v>
      </c>
      <c r="Y136" s="28">
        <f>IF(AND(_Engine!$P$11=1,BC135&gt;0),ROUND(BC135*_Engine!$N$11/12,2),0)</f>
        <v>0</v>
      </c>
      <c r="Z136" s="28">
        <f>IF(AND(_Engine!$P$12=1,BD135&gt;0),ROUND(BD135*_Engine!$N$12/12,2),0)</f>
        <v>0</v>
      </c>
      <c r="AA136" s="28">
        <f>IF(AND(_Engine!$P$3=1,AU135&gt;0),ROUND(MIN(_Engine!$O$3,AU135+Q136),2),0)</f>
        <v>0</v>
      </c>
      <c r="AB136" s="28">
        <f>IF(AND(_Engine!$P$4=1,AV135&gt;0),ROUND(MIN(_Engine!$O$4,AV135+R136),2),0)</f>
        <v>0</v>
      </c>
      <c r="AC136" s="28">
        <f>IF(AND(_Engine!$P$5=1,AW135&gt;0),ROUND(MIN(_Engine!$O$5,AW135+S136),2),0)</f>
        <v>0</v>
      </c>
      <c r="AD136" s="28">
        <f>IF(AND(_Engine!$P$6=1,AX135&gt;0),ROUND(MIN(_Engine!$O$6,AX135+T136),2),0)</f>
        <v>0</v>
      </c>
      <c r="AE136" s="28">
        <f>IF(AND(_Engine!$P$7=1,AY135&gt;0),ROUND(MIN(_Engine!$O$7,AY135+U136),2),0)</f>
        <v>0</v>
      </c>
      <c r="AF136" s="28">
        <f>IF(AND(_Engine!$P$8=1,AZ135&gt;0),ROUND(MIN(_Engine!$O$8,AZ135+V136),2),0)</f>
        <v>0</v>
      </c>
      <c r="AG136" s="28">
        <f>IF(AND(_Engine!$P$9=1,BA135&gt;0),ROUND(MIN(_Engine!$O$9,BA135+W136),2),0)</f>
        <v>0</v>
      </c>
      <c r="AH136" s="28">
        <f>IF(AND(_Engine!$P$10=1,BB135&gt;0),ROUND(MIN(_Engine!$O$10,BB135+X136),2),0)</f>
        <v>0</v>
      </c>
      <c r="AI136" s="28">
        <f>IF(AND(_Engine!$P$11=1,BC135&gt;0),ROUND(MIN(_Engine!$O$11,BC135+Y136),2),0)</f>
        <v>0</v>
      </c>
      <c r="AJ136" s="28">
        <f>IF(AND(_Engine!$P$12=1,BD135&gt;0),ROUND(MIN(_Engine!$O$12,BD135+Z136),2),0)</f>
        <v>0</v>
      </c>
      <c r="AK136" s="28">
        <f>IF(AND(_Engine!$P$3=1,AU135&gt;0),ROUND(MAX(0,MIN(AU135+Q136-AA136,BE136-0)),2),0)</f>
        <v>0</v>
      </c>
      <c r="AL136" s="28">
        <f>IF(AND(_Engine!$P$4=1,AV135&gt;0),ROUND(MAX(0,MIN(AV135+R136-AB136,BE136-SUM(AK136:AK136))),2),0)</f>
        <v>0</v>
      </c>
      <c r="AM136" s="28">
        <f>IF(AND(_Engine!$P$5=1,AW135&gt;0),ROUND(MAX(0,MIN(AW135+S136-AC136,BE136-SUM(AK136:AL136))),2),0)</f>
        <v>0</v>
      </c>
      <c r="AN136" s="28">
        <f>IF(AND(_Engine!$P$6=1,AX135&gt;0),ROUND(MAX(0,MIN(AX135+T136-AD136,BE136-SUM(AK136:AM136))),2),0)</f>
        <v>0</v>
      </c>
      <c r="AO136" s="28">
        <f>IF(AND(_Engine!$P$7=1,AY135&gt;0),ROUND(MAX(0,MIN(AY135+U136-AE136,BE136-SUM(AK136:AN136))),2),0)</f>
        <v>0</v>
      </c>
      <c r="AP136" s="28">
        <f>IF(AND(_Engine!$P$8=1,AZ135&gt;0),ROUND(MAX(0,MIN(AZ135+V136-AF136,BE136-SUM(AK136:AO136))),2),0)</f>
        <v>0</v>
      </c>
      <c r="AQ136" s="28">
        <f>IF(AND(_Engine!$P$9=1,BA135&gt;0),ROUND(MAX(0,MIN(BA135+W136-AG136,BE136-SUM(AK136:AP136))),2),0)</f>
        <v>0</v>
      </c>
      <c r="AR136" s="28">
        <f>IF(AND(_Engine!$P$10=1,BB135&gt;0),ROUND(MAX(0,MIN(BB135+X136-AH136,BE136-SUM(AK136:AQ136))),2),0)</f>
        <v>0</v>
      </c>
      <c r="AS136" s="28">
        <f>IF(AND(_Engine!$P$11=1,BC135&gt;0),ROUND(MAX(0,MIN(BC135+Y136-AI136,BE136-SUM(AK136:AR136))),2),0)</f>
        <v>0</v>
      </c>
      <c r="AT136" s="28">
        <f>IF(AND(_Engine!$P$12=1,BD135&gt;0),ROUND(MAX(0,MIN(BD135+Z136-AJ136,BE136-SUM(AK136:AS136))),2),0)</f>
        <v>0</v>
      </c>
      <c r="AU136" s="28">
        <f>IF(_Engine!$P$3=1,MAX(0,ROUND(AU135+Q136-AA136-AK136,2)),0)</f>
        <v>0</v>
      </c>
      <c r="AV136" s="28">
        <f>IF(_Engine!$P$4=1,MAX(0,ROUND(AV135+R136-AB136-AL136,2)),0)</f>
        <v>0</v>
      </c>
      <c r="AW136" s="28">
        <f>IF(_Engine!$P$5=1,MAX(0,ROUND(AW135+S136-AC136-AM136,2)),0)</f>
        <v>0</v>
      </c>
      <c r="AX136" s="28">
        <f>IF(_Engine!$P$6=1,MAX(0,ROUND(AX135+T136-AD136-AN136,2)),0)</f>
        <v>0</v>
      </c>
      <c r="AY136" s="28">
        <f>IF(_Engine!$P$7=1,MAX(0,ROUND(AY135+U136-AE136-AO136,2)),0)</f>
        <v>0</v>
      </c>
      <c r="AZ136" s="28">
        <f>IF(_Engine!$P$8=1,MAX(0,ROUND(AZ135+V136-AF136-AP136,2)),0)</f>
        <v>0</v>
      </c>
      <c r="BA136" s="28">
        <f>IF(_Engine!$P$9=1,MAX(0,ROUND(BA135+W136-AG136-AQ136,2)),0)</f>
        <v>0</v>
      </c>
      <c r="BB136" s="28">
        <f>IF(_Engine!$P$10=1,MAX(0,ROUND(BB135+X136-AH136-AR136,2)),0)</f>
        <v>0</v>
      </c>
      <c r="BC136" s="28">
        <f>IF(_Engine!$P$11=1,MAX(0,ROUND(BC135+Y136-AI136-AS136,2)),0)</f>
        <v>0</v>
      </c>
      <c r="BD136" s="28">
        <f>IF(_Engine!$P$12=1,MAX(0,ROUND(BD135+Z136-AJ136-AT136,2)),0)</f>
        <v>0</v>
      </c>
      <c r="BE136" s="28">
        <f>ROUND(IFERROR('Debt Planner'!$C$8,0)+IFERROR(C136,0)+MAX(0,_Engine!$E$14-SUM(AA136:AJ136)),2)</f>
        <v>0</v>
      </c>
    </row>
    <row r="137" spans="1:57" x14ac:dyDescent="0.3">
      <c r="A137" s="24">
        <v>129</v>
      </c>
      <c r="B137" s="25">
        <f t="shared" ca="1" si="5"/>
        <v>50092</v>
      </c>
      <c r="C137" s="26">
        <v>0</v>
      </c>
      <c r="D137" s="27">
        <f t="shared" ref="D137:D200" si="6">ROUND(SUM(AA137:AJ137)+SUM(AK137:AT137),2)</f>
        <v>0</v>
      </c>
      <c r="E137" s="18" t="str">
        <f>IF(_Engine!$P$3=0,"",IF((AA137+AK137)&gt;0,AA137+AK137,""))</f>
        <v/>
      </c>
      <c r="F137" s="18" t="str">
        <f>IF(_Engine!$P$4=0,"",IF((AB137+AL137)&gt;0,AB137+AL137,""))</f>
        <v/>
      </c>
      <c r="G137" s="18" t="str">
        <f>IF(_Engine!$P$5=0,"",IF((AC137+AM137)&gt;0,AC137+AM137,""))</f>
        <v/>
      </c>
      <c r="H137" s="18" t="str">
        <f>IF(_Engine!$P$6=0,"",IF((AD137+AN137)&gt;0,AD137+AN137,""))</f>
        <v/>
      </c>
      <c r="I137" s="18" t="str">
        <f>IF(_Engine!$P$7=0,"",IF((AE137+AO137)&gt;0,AE137+AO137,""))</f>
        <v/>
      </c>
      <c r="J137" s="18" t="str">
        <f>IF(_Engine!$P$8=0,"",IF((AF137+AP137)&gt;0,AF137+AP137,""))</f>
        <v/>
      </c>
      <c r="K137" s="18" t="str">
        <f>IF(_Engine!$P$9=0,"",IF((AG137+AQ137)&gt;0,AG137+AQ137,""))</f>
        <v/>
      </c>
      <c r="L137" s="18" t="str">
        <f>IF(_Engine!$P$10=0,"",IF((AH137+AR137)&gt;0,AH137+AR137,""))</f>
        <v/>
      </c>
      <c r="M137" s="18" t="str">
        <f>IF(_Engine!$P$11=0,"",IF((AI137+AS137)&gt;0,AI137+AS137,""))</f>
        <v/>
      </c>
      <c r="N137" s="18" t="str">
        <f>IF(_Engine!$P$12=0,"",IF((AJ137+AT137)&gt;0,AJ137+AT137,""))</f>
        <v/>
      </c>
      <c r="O137" s="27">
        <f t="shared" ref="O137:O200" si="7">ROUND(SUM(AU137:BD137),2)</f>
        <v>0</v>
      </c>
      <c r="Q137" s="28">
        <f>IF(AND(_Engine!$P$3=1,AU136&gt;0),ROUND(AU136*_Engine!$N$3/12,2),0)</f>
        <v>0</v>
      </c>
      <c r="R137" s="28">
        <f>IF(AND(_Engine!$P$4=1,AV136&gt;0),ROUND(AV136*_Engine!$N$4/12,2),0)</f>
        <v>0</v>
      </c>
      <c r="S137" s="28">
        <f>IF(AND(_Engine!$P$5=1,AW136&gt;0),ROUND(AW136*_Engine!$N$5/12,2),0)</f>
        <v>0</v>
      </c>
      <c r="T137" s="28">
        <f>IF(AND(_Engine!$P$6=1,AX136&gt;0),ROUND(AX136*_Engine!$N$6/12,2),0)</f>
        <v>0</v>
      </c>
      <c r="U137" s="28">
        <f>IF(AND(_Engine!$P$7=1,AY136&gt;0),ROUND(AY136*_Engine!$N$7/12,2),0)</f>
        <v>0</v>
      </c>
      <c r="V137" s="28">
        <f>IF(AND(_Engine!$P$8=1,AZ136&gt;0),ROUND(AZ136*_Engine!$N$8/12,2),0)</f>
        <v>0</v>
      </c>
      <c r="W137" s="28">
        <f>IF(AND(_Engine!$P$9=1,BA136&gt;0),ROUND(BA136*_Engine!$N$9/12,2),0)</f>
        <v>0</v>
      </c>
      <c r="X137" s="28">
        <f>IF(AND(_Engine!$P$10=1,BB136&gt;0),ROUND(BB136*_Engine!$N$10/12,2),0)</f>
        <v>0</v>
      </c>
      <c r="Y137" s="28">
        <f>IF(AND(_Engine!$P$11=1,BC136&gt;0),ROUND(BC136*_Engine!$N$11/12,2),0)</f>
        <v>0</v>
      </c>
      <c r="Z137" s="28">
        <f>IF(AND(_Engine!$P$12=1,BD136&gt;0),ROUND(BD136*_Engine!$N$12/12,2),0)</f>
        <v>0</v>
      </c>
      <c r="AA137" s="28">
        <f>IF(AND(_Engine!$P$3=1,AU136&gt;0),ROUND(MIN(_Engine!$O$3,AU136+Q137),2),0)</f>
        <v>0</v>
      </c>
      <c r="AB137" s="28">
        <f>IF(AND(_Engine!$P$4=1,AV136&gt;0),ROUND(MIN(_Engine!$O$4,AV136+R137),2),0)</f>
        <v>0</v>
      </c>
      <c r="AC137" s="28">
        <f>IF(AND(_Engine!$P$5=1,AW136&gt;0),ROUND(MIN(_Engine!$O$5,AW136+S137),2),0)</f>
        <v>0</v>
      </c>
      <c r="AD137" s="28">
        <f>IF(AND(_Engine!$P$6=1,AX136&gt;0),ROUND(MIN(_Engine!$O$6,AX136+T137),2),0)</f>
        <v>0</v>
      </c>
      <c r="AE137" s="28">
        <f>IF(AND(_Engine!$P$7=1,AY136&gt;0),ROUND(MIN(_Engine!$O$7,AY136+U137),2),0)</f>
        <v>0</v>
      </c>
      <c r="AF137" s="28">
        <f>IF(AND(_Engine!$P$8=1,AZ136&gt;0),ROUND(MIN(_Engine!$O$8,AZ136+V137),2),0)</f>
        <v>0</v>
      </c>
      <c r="AG137" s="28">
        <f>IF(AND(_Engine!$P$9=1,BA136&gt;0),ROUND(MIN(_Engine!$O$9,BA136+W137),2),0)</f>
        <v>0</v>
      </c>
      <c r="AH137" s="28">
        <f>IF(AND(_Engine!$P$10=1,BB136&gt;0),ROUND(MIN(_Engine!$O$10,BB136+X137),2),0)</f>
        <v>0</v>
      </c>
      <c r="AI137" s="28">
        <f>IF(AND(_Engine!$P$11=1,BC136&gt;0),ROUND(MIN(_Engine!$O$11,BC136+Y137),2),0)</f>
        <v>0</v>
      </c>
      <c r="AJ137" s="28">
        <f>IF(AND(_Engine!$P$12=1,BD136&gt;0),ROUND(MIN(_Engine!$O$12,BD136+Z137),2),0)</f>
        <v>0</v>
      </c>
      <c r="AK137" s="28">
        <f>IF(AND(_Engine!$P$3=1,AU136&gt;0),ROUND(MAX(0,MIN(AU136+Q137-AA137,BE137-0)),2),0)</f>
        <v>0</v>
      </c>
      <c r="AL137" s="28">
        <f>IF(AND(_Engine!$P$4=1,AV136&gt;0),ROUND(MAX(0,MIN(AV136+R137-AB137,BE137-SUM(AK137:AK137))),2),0)</f>
        <v>0</v>
      </c>
      <c r="AM137" s="28">
        <f>IF(AND(_Engine!$P$5=1,AW136&gt;0),ROUND(MAX(0,MIN(AW136+S137-AC137,BE137-SUM(AK137:AL137))),2),0)</f>
        <v>0</v>
      </c>
      <c r="AN137" s="28">
        <f>IF(AND(_Engine!$P$6=1,AX136&gt;0),ROUND(MAX(0,MIN(AX136+T137-AD137,BE137-SUM(AK137:AM137))),2),0)</f>
        <v>0</v>
      </c>
      <c r="AO137" s="28">
        <f>IF(AND(_Engine!$P$7=1,AY136&gt;0),ROUND(MAX(0,MIN(AY136+U137-AE137,BE137-SUM(AK137:AN137))),2),0)</f>
        <v>0</v>
      </c>
      <c r="AP137" s="28">
        <f>IF(AND(_Engine!$P$8=1,AZ136&gt;0),ROUND(MAX(0,MIN(AZ136+V137-AF137,BE137-SUM(AK137:AO137))),2),0)</f>
        <v>0</v>
      </c>
      <c r="AQ137" s="28">
        <f>IF(AND(_Engine!$P$9=1,BA136&gt;0),ROUND(MAX(0,MIN(BA136+W137-AG137,BE137-SUM(AK137:AP137))),2),0)</f>
        <v>0</v>
      </c>
      <c r="AR137" s="28">
        <f>IF(AND(_Engine!$P$10=1,BB136&gt;0),ROUND(MAX(0,MIN(BB136+X137-AH137,BE137-SUM(AK137:AQ137))),2),0)</f>
        <v>0</v>
      </c>
      <c r="AS137" s="28">
        <f>IF(AND(_Engine!$P$11=1,BC136&gt;0),ROUND(MAX(0,MIN(BC136+Y137-AI137,BE137-SUM(AK137:AR137))),2),0)</f>
        <v>0</v>
      </c>
      <c r="AT137" s="28">
        <f>IF(AND(_Engine!$P$12=1,BD136&gt;0),ROUND(MAX(0,MIN(BD136+Z137-AJ137,BE137-SUM(AK137:AS137))),2),0)</f>
        <v>0</v>
      </c>
      <c r="AU137" s="28">
        <f>IF(_Engine!$P$3=1,MAX(0,ROUND(AU136+Q137-AA137-AK137,2)),0)</f>
        <v>0</v>
      </c>
      <c r="AV137" s="28">
        <f>IF(_Engine!$P$4=1,MAX(0,ROUND(AV136+R137-AB137-AL137,2)),0)</f>
        <v>0</v>
      </c>
      <c r="AW137" s="28">
        <f>IF(_Engine!$P$5=1,MAX(0,ROUND(AW136+S137-AC137-AM137,2)),0)</f>
        <v>0</v>
      </c>
      <c r="AX137" s="28">
        <f>IF(_Engine!$P$6=1,MAX(0,ROUND(AX136+T137-AD137-AN137,2)),0)</f>
        <v>0</v>
      </c>
      <c r="AY137" s="28">
        <f>IF(_Engine!$P$7=1,MAX(0,ROUND(AY136+U137-AE137-AO137,2)),0)</f>
        <v>0</v>
      </c>
      <c r="AZ137" s="28">
        <f>IF(_Engine!$P$8=1,MAX(0,ROUND(AZ136+V137-AF137-AP137,2)),0)</f>
        <v>0</v>
      </c>
      <c r="BA137" s="28">
        <f>IF(_Engine!$P$9=1,MAX(0,ROUND(BA136+W137-AG137-AQ137,2)),0)</f>
        <v>0</v>
      </c>
      <c r="BB137" s="28">
        <f>IF(_Engine!$P$10=1,MAX(0,ROUND(BB136+X137-AH137-AR137,2)),0)</f>
        <v>0</v>
      </c>
      <c r="BC137" s="28">
        <f>IF(_Engine!$P$11=1,MAX(0,ROUND(BC136+Y137-AI137-AS137,2)),0)</f>
        <v>0</v>
      </c>
      <c r="BD137" s="28">
        <f>IF(_Engine!$P$12=1,MAX(0,ROUND(BD136+Z137-AJ137-AT137,2)),0)</f>
        <v>0</v>
      </c>
      <c r="BE137" s="28">
        <f>ROUND(IFERROR('Debt Planner'!$C$8,0)+IFERROR(C137,0)+MAX(0,_Engine!$E$14-SUM(AA137:AJ137)),2)</f>
        <v>0</v>
      </c>
    </row>
    <row r="138" spans="1:57" x14ac:dyDescent="0.3">
      <c r="A138" s="24">
        <v>130</v>
      </c>
      <c r="B138" s="25">
        <f t="shared" ref="B138:B201" ca="1" si="8">EDATE(B137,1)</f>
        <v>50120</v>
      </c>
      <c r="C138" s="26">
        <v>0</v>
      </c>
      <c r="D138" s="27">
        <f t="shared" si="6"/>
        <v>0</v>
      </c>
      <c r="E138" s="18" t="str">
        <f>IF(_Engine!$P$3=0,"",IF((AA138+AK138)&gt;0,AA138+AK138,""))</f>
        <v/>
      </c>
      <c r="F138" s="18" t="str">
        <f>IF(_Engine!$P$4=0,"",IF((AB138+AL138)&gt;0,AB138+AL138,""))</f>
        <v/>
      </c>
      <c r="G138" s="18" t="str">
        <f>IF(_Engine!$P$5=0,"",IF((AC138+AM138)&gt;0,AC138+AM138,""))</f>
        <v/>
      </c>
      <c r="H138" s="18" t="str">
        <f>IF(_Engine!$P$6=0,"",IF((AD138+AN138)&gt;0,AD138+AN138,""))</f>
        <v/>
      </c>
      <c r="I138" s="18" t="str">
        <f>IF(_Engine!$P$7=0,"",IF((AE138+AO138)&gt;0,AE138+AO138,""))</f>
        <v/>
      </c>
      <c r="J138" s="18" t="str">
        <f>IF(_Engine!$P$8=0,"",IF((AF138+AP138)&gt;0,AF138+AP138,""))</f>
        <v/>
      </c>
      <c r="K138" s="18" t="str">
        <f>IF(_Engine!$P$9=0,"",IF((AG138+AQ138)&gt;0,AG138+AQ138,""))</f>
        <v/>
      </c>
      <c r="L138" s="18" t="str">
        <f>IF(_Engine!$P$10=0,"",IF((AH138+AR138)&gt;0,AH138+AR138,""))</f>
        <v/>
      </c>
      <c r="M138" s="18" t="str">
        <f>IF(_Engine!$P$11=0,"",IF((AI138+AS138)&gt;0,AI138+AS138,""))</f>
        <v/>
      </c>
      <c r="N138" s="18" t="str">
        <f>IF(_Engine!$P$12=0,"",IF((AJ138+AT138)&gt;0,AJ138+AT138,""))</f>
        <v/>
      </c>
      <c r="O138" s="27">
        <f t="shared" si="7"/>
        <v>0</v>
      </c>
      <c r="Q138" s="28">
        <f>IF(AND(_Engine!$P$3=1,AU137&gt;0),ROUND(AU137*_Engine!$N$3/12,2),0)</f>
        <v>0</v>
      </c>
      <c r="R138" s="28">
        <f>IF(AND(_Engine!$P$4=1,AV137&gt;0),ROUND(AV137*_Engine!$N$4/12,2),0)</f>
        <v>0</v>
      </c>
      <c r="S138" s="28">
        <f>IF(AND(_Engine!$P$5=1,AW137&gt;0),ROUND(AW137*_Engine!$N$5/12,2),0)</f>
        <v>0</v>
      </c>
      <c r="T138" s="28">
        <f>IF(AND(_Engine!$P$6=1,AX137&gt;0),ROUND(AX137*_Engine!$N$6/12,2),0)</f>
        <v>0</v>
      </c>
      <c r="U138" s="28">
        <f>IF(AND(_Engine!$P$7=1,AY137&gt;0),ROUND(AY137*_Engine!$N$7/12,2),0)</f>
        <v>0</v>
      </c>
      <c r="V138" s="28">
        <f>IF(AND(_Engine!$P$8=1,AZ137&gt;0),ROUND(AZ137*_Engine!$N$8/12,2),0)</f>
        <v>0</v>
      </c>
      <c r="W138" s="28">
        <f>IF(AND(_Engine!$P$9=1,BA137&gt;0),ROUND(BA137*_Engine!$N$9/12,2),0)</f>
        <v>0</v>
      </c>
      <c r="X138" s="28">
        <f>IF(AND(_Engine!$P$10=1,BB137&gt;0),ROUND(BB137*_Engine!$N$10/12,2),0)</f>
        <v>0</v>
      </c>
      <c r="Y138" s="28">
        <f>IF(AND(_Engine!$P$11=1,BC137&gt;0),ROUND(BC137*_Engine!$N$11/12,2),0)</f>
        <v>0</v>
      </c>
      <c r="Z138" s="28">
        <f>IF(AND(_Engine!$P$12=1,BD137&gt;0),ROUND(BD137*_Engine!$N$12/12,2),0)</f>
        <v>0</v>
      </c>
      <c r="AA138" s="28">
        <f>IF(AND(_Engine!$P$3=1,AU137&gt;0),ROUND(MIN(_Engine!$O$3,AU137+Q138),2),0)</f>
        <v>0</v>
      </c>
      <c r="AB138" s="28">
        <f>IF(AND(_Engine!$P$4=1,AV137&gt;0),ROUND(MIN(_Engine!$O$4,AV137+R138),2),0)</f>
        <v>0</v>
      </c>
      <c r="AC138" s="28">
        <f>IF(AND(_Engine!$P$5=1,AW137&gt;0),ROUND(MIN(_Engine!$O$5,AW137+S138),2),0)</f>
        <v>0</v>
      </c>
      <c r="AD138" s="28">
        <f>IF(AND(_Engine!$P$6=1,AX137&gt;0),ROUND(MIN(_Engine!$O$6,AX137+T138),2),0)</f>
        <v>0</v>
      </c>
      <c r="AE138" s="28">
        <f>IF(AND(_Engine!$P$7=1,AY137&gt;0),ROUND(MIN(_Engine!$O$7,AY137+U138),2),0)</f>
        <v>0</v>
      </c>
      <c r="AF138" s="28">
        <f>IF(AND(_Engine!$P$8=1,AZ137&gt;0),ROUND(MIN(_Engine!$O$8,AZ137+V138),2),0)</f>
        <v>0</v>
      </c>
      <c r="AG138" s="28">
        <f>IF(AND(_Engine!$P$9=1,BA137&gt;0),ROUND(MIN(_Engine!$O$9,BA137+W138),2),0)</f>
        <v>0</v>
      </c>
      <c r="AH138" s="28">
        <f>IF(AND(_Engine!$P$10=1,BB137&gt;0),ROUND(MIN(_Engine!$O$10,BB137+X138),2),0)</f>
        <v>0</v>
      </c>
      <c r="AI138" s="28">
        <f>IF(AND(_Engine!$P$11=1,BC137&gt;0),ROUND(MIN(_Engine!$O$11,BC137+Y138),2),0)</f>
        <v>0</v>
      </c>
      <c r="AJ138" s="28">
        <f>IF(AND(_Engine!$P$12=1,BD137&gt;0),ROUND(MIN(_Engine!$O$12,BD137+Z138),2),0)</f>
        <v>0</v>
      </c>
      <c r="AK138" s="28">
        <f>IF(AND(_Engine!$P$3=1,AU137&gt;0),ROUND(MAX(0,MIN(AU137+Q138-AA138,BE138-0)),2),0)</f>
        <v>0</v>
      </c>
      <c r="AL138" s="28">
        <f>IF(AND(_Engine!$P$4=1,AV137&gt;0),ROUND(MAX(0,MIN(AV137+R138-AB138,BE138-SUM(AK138:AK138))),2),0)</f>
        <v>0</v>
      </c>
      <c r="AM138" s="28">
        <f>IF(AND(_Engine!$P$5=1,AW137&gt;0),ROUND(MAX(0,MIN(AW137+S138-AC138,BE138-SUM(AK138:AL138))),2),0)</f>
        <v>0</v>
      </c>
      <c r="AN138" s="28">
        <f>IF(AND(_Engine!$P$6=1,AX137&gt;0),ROUND(MAX(0,MIN(AX137+T138-AD138,BE138-SUM(AK138:AM138))),2),0)</f>
        <v>0</v>
      </c>
      <c r="AO138" s="28">
        <f>IF(AND(_Engine!$P$7=1,AY137&gt;0),ROUND(MAX(0,MIN(AY137+U138-AE138,BE138-SUM(AK138:AN138))),2),0)</f>
        <v>0</v>
      </c>
      <c r="AP138" s="28">
        <f>IF(AND(_Engine!$P$8=1,AZ137&gt;0),ROUND(MAX(0,MIN(AZ137+V138-AF138,BE138-SUM(AK138:AO138))),2),0)</f>
        <v>0</v>
      </c>
      <c r="AQ138" s="28">
        <f>IF(AND(_Engine!$P$9=1,BA137&gt;0),ROUND(MAX(0,MIN(BA137+W138-AG138,BE138-SUM(AK138:AP138))),2),0)</f>
        <v>0</v>
      </c>
      <c r="AR138" s="28">
        <f>IF(AND(_Engine!$P$10=1,BB137&gt;0),ROUND(MAX(0,MIN(BB137+X138-AH138,BE138-SUM(AK138:AQ138))),2),0)</f>
        <v>0</v>
      </c>
      <c r="AS138" s="28">
        <f>IF(AND(_Engine!$P$11=1,BC137&gt;0),ROUND(MAX(0,MIN(BC137+Y138-AI138,BE138-SUM(AK138:AR138))),2),0)</f>
        <v>0</v>
      </c>
      <c r="AT138" s="28">
        <f>IF(AND(_Engine!$P$12=1,BD137&gt;0),ROUND(MAX(0,MIN(BD137+Z138-AJ138,BE138-SUM(AK138:AS138))),2),0)</f>
        <v>0</v>
      </c>
      <c r="AU138" s="28">
        <f>IF(_Engine!$P$3=1,MAX(0,ROUND(AU137+Q138-AA138-AK138,2)),0)</f>
        <v>0</v>
      </c>
      <c r="AV138" s="28">
        <f>IF(_Engine!$P$4=1,MAX(0,ROUND(AV137+R138-AB138-AL138,2)),0)</f>
        <v>0</v>
      </c>
      <c r="AW138" s="28">
        <f>IF(_Engine!$P$5=1,MAX(0,ROUND(AW137+S138-AC138-AM138,2)),0)</f>
        <v>0</v>
      </c>
      <c r="AX138" s="28">
        <f>IF(_Engine!$P$6=1,MAX(0,ROUND(AX137+T138-AD138-AN138,2)),0)</f>
        <v>0</v>
      </c>
      <c r="AY138" s="28">
        <f>IF(_Engine!$P$7=1,MAX(0,ROUND(AY137+U138-AE138-AO138,2)),0)</f>
        <v>0</v>
      </c>
      <c r="AZ138" s="28">
        <f>IF(_Engine!$P$8=1,MAX(0,ROUND(AZ137+V138-AF138-AP138,2)),0)</f>
        <v>0</v>
      </c>
      <c r="BA138" s="28">
        <f>IF(_Engine!$P$9=1,MAX(0,ROUND(BA137+W138-AG138-AQ138,2)),0)</f>
        <v>0</v>
      </c>
      <c r="BB138" s="28">
        <f>IF(_Engine!$P$10=1,MAX(0,ROUND(BB137+X138-AH138-AR138,2)),0)</f>
        <v>0</v>
      </c>
      <c r="BC138" s="28">
        <f>IF(_Engine!$P$11=1,MAX(0,ROUND(BC137+Y138-AI138-AS138,2)),0)</f>
        <v>0</v>
      </c>
      <c r="BD138" s="28">
        <f>IF(_Engine!$P$12=1,MAX(0,ROUND(BD137+Z138-AJ138-AT138,2)),0)</f>
        <v>0</v>
      </c>
      <c r="BE138" s="28">
        <f>ROUND(IFERROR('Debt Planner'!$C$8,0)+IFERROR(C138,0)+MAX(0,_Engine!$E$14-SUM(AA138:AJ138)),2)</f>
        <v>0</v>
      </c>
    </row>
    <row r="139" spans="1:57" x14ac:dyDescent="0.3">
      <c r="A139" s="24">
        <v>131</v>
      </c>
      <c r="B139" s="25">
        <f t="shared" ca="1" si="8"/>
        <v>50151</v>
      </c>
      <c r="C139" s="26">
        <v>0</v>
      </c>
      <c r="D139" s="27">
        <f t="shared" si="6"/>
        <v>0</v>
      </c>
      <c r="E139" s="18" t="str">
        <f>IF(_Engine!$P$3=0,"",IF((AA139+AK139)&gt;0,AA139+AK139,""))</f>
        <v/>
      </c>
      <c r="F139" s="18" t="str">
        <f>IF(_Engine!$P$4=0,"",IF((AB139+AL139)&gt;0,AB139+AL139,""))</f>
        <v/>
      </c>
      <c r="G139" s="18" t="str">
        <f>IF(_Engine!$P$5=0,"",IF((AC139+AM139)&gt;0,AC139+AM139,""))</f>
        <v/>
      </c>
      <c r="H139" s="18" t="str">
        <f>IF(_Engine!$P$6=0,"",IF((AD139+AN139)&gt;0,AD139+AN139,""))</f>
        <v/>
      </c>
      <c r="I139" s="18" t="str">
        <f>IF(_Engine!$P$7=0,"",IF((AE139+AO139)&gt;0,AE139+AO139,""))</f>
        <v/>
      </c>
      <c r="J139" s="18" t="str">
        <f>IF(_Engine!$P$8=0,"",IF((AF139+AP139)&gt;0,AF139+AP139,""))</f>
        <v/>
      </c>
      <c r="K139" s="18" t="str">
        <f>IF(_Engine!$P$9=0,"",IF((AG139+AQ139)&gt;0,AG139+AQ139,""))</f>
        <v/>
      </c>
      <c r="L139" s="18" t="str">
        <f>IF(_Engine!$P$10=0,"",IF((AH139+AR139)&gt;0,AH139+AR139,""))</f>
        <v/>
      </c>
      <c r="M139" s="18" t="str">
        <f>IF(_Engine!$P$11=0,"",IF((AI139+AS139)&gt;0,AI139+AS139,""))</f>
        <v/>
      </c>
      <c r="N139" s="18" t="str">
        <f>IF(_Engine!$P$12=0,"",IF((AJ139+AT139)&gt;0,AJ139+AT139,""))</f>
        <v/>
      </c>
      <c r="O139" s="27">
        <f t="shared" si="7"/>
        <v>0</v>
      </c>
      <c r="Q139" s="28">
        <f>IF(AND(_Engine!$P$3=1,AU138&gt;0),ROUND(AU138*_Engine!$N$3/12,2),0)</f>
        <v>0</v>
      </c>
      <c r="R139" s="28">
        <f>IF(AND(_Engine!$P$4=1,AV138&gt;0),ROUND(AV138*_Engine!$N$4/12,2),0)</f>
        <v>0</v>
      </c>
      <c r="S139" s="28">
        <f>IF(AND(_Engine!$P$5=1,AW138&gt;0),ROUND(AW138*_Engine!$N$5/12,2),0)</f>
        <v>0</v>
      </c>
      <c r="T139" s="28">
        <f>IF(AND(_Engine!$P$6=1,AX138&gt;0),ROUND(AX138*_Engine!$N$6/12,2),0)</f>
        <v>0</v>
      </c>
      <c r="U139" s="28">
        <f>IF(AND(_Engine!$P$7=1,AY138&gt;0),ROUND(AY138*_Engine!$N$7/12,2),0)</f>
        <v>0</v>
      </c>
      <c r="V139" s="28">
        <f>IF(AND(_Engine!$P$8=1,AZ138&gt;0),ROUND(AZ138*_Engine!$N$8/12,2),0)</f>
        <v>0</v>
      </c>
      <c r="W139" s="28">
        <f>IF(AND(_Engine!$P$9=1,BA138&gt;0),ROUND(BA138*_Engine!$N$9/12,2),0)</f>
        <v>0</v>
      </c>
      <c r="X139" s="28">
        <f>IF(AND(_Engine!$P$10=1,BB138&gt;0),ROUND(BB138*_Engine!$N$10/12,2),0)</f>
        <v>0</v>
      </c>
      <c r="Y139" s="28">
        <f>IF(AND(_Engine!$P$11=1,BC138&gt;0),ROUND(BC138*_Engine!$N$11/12,2),0)</f>
        <v>0</v>
      </c>
      <c r="Z139" s="28">
        <f>IF(AND(_Engine!$P$12=1,BD138&gt;0),ROUND(BD138*_Engine!$N$12/12,2),0)</f>
        <v>0</v>
      </c>
      <c r="AA139" s="28">
        <f>IF(AND(_Engine!$P$3=1,AU138&gt;0),ROUND(MIN(_Engine!$O$3,AU138+Q139),2),0)</f>
        <v>0</v>
      </c>
      <c r="AB139" s="28">
        <f>IF(AND(_Engine!$P$4=1,AV138&gt;0),ROUND(MIN(_Engine!$O$4,AV138+R139),2),0)</f>
        <v>0</v>
      </c>
      <c r="AC139" s="28">
        <f>IF(AND(_Engine!$P$5=1,AW138&gt;0),ROUND(MIN(_Engine!$O$5,AW138+S139),2),0)</f>
        <v>0</v>
      </c>
      <c r="AD139" s="28">
        <f>IF(AND(_Engine!$P$6=1,AX138&gt;0),ROUND(MIN(_Engine!$O$6,AX138+T139),2),0)</f>
        <v>0</v>
      </c>
      <c r="AE139" s="28">
        <f>IF(AND(_Engine!$P$7=1,AY138&gt;0),ROUND(MIN(_Engine!$O$7,AY138+U139),2),0)</f>
        <v>0</v>
      </c>
      <c r="AF139" s="28">
        <f>IF(AND(_Engine!$P$8=1,AZ138&gt;0),ROUND(MIN(_Engine!$O$8,AZ138+V139),2),0)</f>
        <v>0</v>
      </c>
      <c r="AG139" s="28">
        <f>IF(AND(_Engine!$P$9=1,BA138&gt;0),ROUND(MIN(_Engine!$O$9,BA138+W139),2),0)</f>
        <v>0</v>
      </c>
      <c r="AH139" s="28">
        <f>IF(AND(_Engine!$P$10=1,BB138&gt;0),ROUND(MIN(_Engine!$O$10,BB138+X139),2),0)</f>
        <v>0</v>
      </c>
      <c r="AI139" s="28">
        <f>IF(AND(_Engine!$P$11=1,BC138&gt;0),ROUND(MIN(_Engine!$O$11,BC138+Y139),2),0)</f>
        <v>0</v>
      </c>
      <c r="AJ139" s="28">
        <f>IF(AND(_Engine!$P$12=1,BD138&gt;0),ROUND(MIN(_Engine!$O$12,BD138+Z139),2),0)</f>
        <v>0</v>
      </c>
      <c r="AK139" s="28">
        <f>IF(AND(_Engine!$P$3=1,AU138&gt;0),ROUND(MAX(0,MIN(AU138+Q139-AA139,BE139-0)),2),0)</f>
        <v>0</v>
      </c>
      <c r="AL139" s="28">
        <f>IF(AND(_Engine!$P$4=1,AV138&gt;0),ROUND(MAX(0,MIN(AV138+R139-AB139,BE139-SUM(AK139:AK139))),2),0)</f>
        <v>0</v>
      </c>
      <c r="AM139" s="28">
        <f>IF(AND(_Engine!$P$5=1,AW138&gt;0),ROUND(MAX(0,MIN(AW138+S139-AC139,BE139-SUM(AK139:AL139))),2),0)</f>
        <v>0</v>
      </c>
      <c r="AN139" s="28">
        <f>IF(AND(_Engine!$P$6=1,AX138&gt;0),ROUND(MAX(0,MIN(AX138+T139-AD139,BE139-SUM(AK139:AM139))),2),0)</f>
        <v>0</v>
      </c>
      <c r="AO139" s="28">
        <f>IF(AND(_Engine!$P$7=1,AY138&gt;0),ROUND(MAX(0,MIN(AY138+U139-AE139,BE139-SUM(AK139:AN139))),2),0)</f>
        <v>0</v>
      </c>
      <c r="AP139" s="28">
        <f>IF(AND(_Engine!$P$8=1,AZ138&gt;0),ROUND(MAX(0,MIN(AZ138+V139-AF139,BE139-SUM(AK139:AO139))),2),0)</f>
        <v>0</v>
      </c>
      <c r="AQ139" s="28">
        <f>IF(AND(_Engine!$P$9=1,BA138&gt;0),ROUND(MAX(0,MIN(BA138+W139-AG139,BE139-SUM(AK139:AP139))),2),0)</f>
        <v>0</v>
      </c>
      <c r="AR139" s="28">
        <f>IF(AND(_Engine!$P$10=1,BB138&gt;0),ROUND(MAX(0,MIN(BB138+X139-AH139,BE139-SUM(AK139:AQ139))),2),0)</f>
        <v>0</v>
      </c>
      <c r="AS139" s="28">
        <f>IF(AND(_Engine!$P$11=1,BC138&gt;0),ROUND(MAX(0,MIN(BC138+Y139-AI139,BE139-SUM(AK139:AR139))),2),0)</f>
        <v>0</v>
      </c>
      <c r="AT139" s="28">
        <f>IF(AND(_Engine!$P$12=1,BD138&gt;0),ROUND(MAX(0,MIN(BD138+Z139-AJ139,BE139-SUM(AK139:AS139))),2),0)</f>
        <v>0</v>
      </c>
      <c r="AU139" s="28">
        <f>IF(_Engine!$P$3=1,MAX(0,ROUND(AU138+Q139-AA139-AK139,2)),0)</f>
        <v>0</v>
      </c>
      <c r="AV139" s="28">
        <f>IF(_Engine!$P$4=1,MAX(0,ROUND(AV138+R139-AB139-AL139,2)),0)</f>
        <v>0</v>
      </c>
      <c r="AW139" s="28">
        <f>IF(_Engine!$P$5=1,MAX(0,ROUND(AW138+S139-AC139-AM139,2)),0)</f>
        <v>0</v>
      </c>
      <c r="AX139" s="28">
        <f>IF(_Engine!$P$6=1,MAX(0,ROUND(AX138+T139-AD139-AN139,2)),0)</f>
        <v>0</v>
      </c>
      <c r="AY139" s="28">
        <f>IF(_Engine!$P$7=1,MAX(0,ROUND(AY138+U139-AE139-AO139,2)),0)</f>
        <v>0</v>
      </c>
      <c r="AZ139" s="28">
        <f>IF(_Engine!$P$8=1,MAX(0,ROUND(AZ138+V139-AF139-AP139,2)),0)</f>
        <v>0</v>
      </c>
      <c r="BA139" s="28">
        <f>IF(_Engine!$P$9=1,MAX(0,ROUND(BA138+W139-AG139-AQ139,2)),0)</f>
        <v>0</v>
      </c>
      <c r="BB139" s="28">
        <f>IF(_Engine!$P$10=1,MAX(0,ROUND(BB138+X139-AH139-AR139,2)),0)</f>
        <v>0</v>
      </c>
      <c r="BC139" s="28">
        <f>IF(_Engine!$P$11=1,MAX(0,ROUND(BC138+Y139-AI139-AS139,2)),0)</f>
        <v>0</v>
      </c>
      <c r="BD139" s="28">
        <f>IF(_Engine!$P$12=1,MAX(0,ROUND(BD138+Z139-AJ139-AT139,2)),0)</f>
        <v>0</v>
      </c>
      <c r="BE139" s="28">
        <f>ROUND(IFERROR('Debt Planner'!$C$8,0)+IFERROR(C139,0)+MAX(0,_Engine!$E$14-SUM(AA139:AJ139)),2)</f>
        <v>0</v>
      </c>
    </row>
    <row r="140" spans="1:57" x14ac:dyDescent="0.3">
      <c r="A140" s="24">
        <v>132</v>
      </c>
      <c r="B140" s="25">
        <f t="shared" ca="1" si="8"/>
        <v>50181</v>
      </c>
      <c r="C140" s="26">
        <v>0</v>
      </c>
      <c r="D140" s="27">
        <f t="shared" si="6"/>
        <v>0</v>
      </c>
      <c r="E140" s="18" t="str">
        <f>IF(_Engine!$P$3=0,"",IF((AA140+AK140)&gt;0,AA140+AK140,""))</f>
        <v/>
      </c>
      <c r="F140" s="18" t="str">
        <f>IF(_Engine!$P$4=0,"",IF((AB140+AL140)&gt;0,AB140+AL140,""))</f>
        <v/>
      </c>
      <c r="G140" s="18" t="str">
        <f>IF(_Engine!$P$5=0,"",IF((AC140+AM140)&gt;0,AC140+AM140,""))</f>
        <v/>
      </c>
      <c r="H140" s="18" t="str">
        <f>IF(_Engine!$P$6=0,"",IF((AD140+AN140)&gt;0,AD140+AN140,""))</f>
        <v/>
      </c>
      <c r="I140" s="18" t="str">
        <f>IF(_Engine!$P$7=0,"",IF((AE140+AO140)&gt;0,AE140+AO140,""))</f>
        <v/>
      </c>
      <c r="J140" s="18" t="str">
        <f>IF(_Engine!$P$8=0,"",IF((AF140+AP140)&gt;0,AF140+AP140,""))</f>
        <v/>
      </c>
      <c r="K140" s="18" t="str">
        <f>IF(_Engine!$P$9=0,"",IF((AG140+AQ140)&gt;0,AG140+AQ140,""))</f>
        <v/>
      </c>
      <c r="L140" s="18" t="str">
        <f>IF(_Engine!$P$10=0,"",IF((AH140+AR140)&gt;0,AH140+AR140,""))</f>
        <v/>
      </c>
      <c r="M140" s="18" t="str">
        <f>IF(_Engine!$P$11=0,"",IF((AI140+AS140)&gt;0,AI140+AS140,""))</f>
        <v/>
      </c>
      <c r="N140" s="18" t="str">
        <f>IF(_Engine!$P$12=0,"",IF((AJ140+AT140)&gt;0,AJ140+AT140,""))</f>
        <v/>
      </c>
      <c r="O140" s="27">
        <f t="shared" si="7"/>
        <v>0</v>
      </c>
      <c r="Q140" s="28">
        <f>IF(AND(_Engine!$P$3=1,AU139&gt;0),ROUND(AU139*_Engine!$N$3/12,2),0)</f>
        <v>0</v>
      </c>
      <c r="R140" s="28">
        <f>IF(AND(_Engine!$P$4=1,AV139&gt;0),ROUND(AV139*_Engine!$N$4/12,2),0)</f>
        <v>0</v>
      </c>
      <c r="S140" s="28">
        <f>IF(AND(_Engine!$P$5=1,AW139&gt;0),ROUND(AW139*_Engine!$N$5/12,2),0)</f>
        <v>0</v>
      </c>
      <c r="T140" s="28">
        <f>IF(AND(_Engine!$P$6=1,AX139&gt;0),ROUND(AX139*_Engine!$N$6/12,2),0)</f>
        <v>0</v>
      </c>
      <c r="U140" s="28">
        <f>IF(AND(_Engine!$P$7=1,AY139&gt;0),ROUND(AY139*_Engine!$N$7/12,2),0)</f>
        <v>0</v>
      </c>
      <c r="V140" s="28">
        <f>IF(AND(_Engine!$P$8=1,AZ139&gt;0),ROUND(AZ139*_Engine!$N$8/12,2),0)</f>
        <v>0</v>
      </c>
      <c r="W140" s="28">
        <f>IF(AND(_Engine!$P$9=1,BA139&gt;0),ROUND(BA139*_Engine!$N$9/12,2),0)</f>
        <v>0</v>
      </c>
      <c r="X140" s="28">
        <f>IF(AND(_Engine!$P$10=1,BB139&gt;0),ROUND(BB139*_Engine!$N$10/12,2),0)</f>
        <v>0</v>
      </c>
      <c r="Y140" s="28">
        <f>IF(AND(_Engine!$P$11=1,BC139&gt;0),ROUND(BC139*_Engine!$N$11/12,2),0)</f>
        <v>0</v>
      </c>
      <c r="Z140" s="28">
        <f>IF(AND(_Engine!$P$12=1,BD139&gt;0),ROUND(BD139*_Engine!$N$12/12,2),0)</f>
        <v>0</v>
      </c>
      <c r="AA140" s="28">
        <f>IF(AND(_Engine!$P$3=1,AU139&gt;0),ROUND(MIN(_Engine!$O$3,AU139+Q140),2),0)</f>
        <v>0</v>
      </c>
      <c r="AB140" s="28">
        <f>IF(AND(_Engine!$P$4=1,AV139&gt;0),ROUND(MIN(_Engine!$O$4,AV139+R140),2),0)</f>
        <v>0</v>
      </c>
      <c r="AC140" s="28">
        <f>IF(AND(_Engine!$P$5=1,AW139&gt;0),ROUND(MIN(_Engine!$O$5,AW139+S140),2),0)</f>
        <v>0</v>
      </c>
      <c r="AD140" s="28">
        <f>IF(AND(_Engine!$P$6=1,AX139&gt;0),ROUND(MIN(_Engine!$O$6,AX139+T140),2),0)</f>
        <v>0</v>
      </c>
      <c r="AE140" s="28">
        <f>IF(AND(_Engine!$P$7=1,AY139&gt;0),ROUND(MIN(_Engine!$O$7,AY139+U140),2),0)</f>
        <v>0</v>
      </c>
      <c r="AF140" s="28">
        <f>IF(AND(_Engine!$P$8=1,AZ139&gt;0),ROUND(MIN(_Engine!$O$8,AZ139+V140),2),0)</f>
        <v>0</v>
      </c>
      <c r="AG140" s="28">
        <f>IF(AND(_Engine!$P$9=1,BA139&gt;0),ROUND(MIN(_Engine!$O$9,BA139+W140),2),0)</f>
        <v>0</v>
      </c>
      <c r="AH140" s="28">
        <f>IF(AND(_Engine!$P$10=1,BB139&gt;0),ROUND(MIN(_Engine!$O$10,BB139+X140),2),0)</f>
        <v>0</v>
      </c>
      <c r="AI140" s="28">
        <f>IF(AND(_Engine!$P$11=1,BC139&gt;0),ROUND(MIN(_Engine!$O$11,BC139+Y140),2),0)</f>
        <v>0</v>
      </c>
      <c r="AJ140" s="28">
        <f>IF(AND(_Engine!$P$12=1,BD139&gt;0),ROUND(MIN(_Engine!$O$12,BD139+Z140),2),0)</f>
        <v>0</v>
      </c>
      <c r="AK140" s="28">
        <f>IF(AND(_Engine!$P$3=1,AU139&gt;0),ROUND(MAX(0,MIN(AU139+Q140-AA140,BE140-0)),2),0)</f>
        <v>0</v>
      </c>
      <c r="AL140" s="28">
        <f>IF(AND(_Engine!$P$4=1,AV139&gt;0),ROUND(MAX(0,MIN(AV139+R140-AB140,BE140-SUM(AK140:AK140))),2),0)</f>
        <v>0</v>
      </c>
      <c r="AM140" s="28">
        <f>IF(AND(_Engine!$P$5=1,AW139&gt;0),ROUND(MAX(0,MIN(AW139+S140-AC140,BE140-SUM(AK140:AL140))),2),0)</f>
        <v>0</v>
      </c>
      <c r="AN140" s="28">
        <f>IF(AND(_Engine!$P$6=1,AX139&gt;0),ROUND(MAX(0,MIN(AX139+T140-AD140,BE140-SUM(AK140:AM140))),2),0)</f>
        <v>0</v>
      </c>
      <c r="AO140" s="28">
        <f>IF(AND(_Engine!$P$7=1,AY139&gt;0),ROUND(MAX(0,MIN(AY139+U140-AE140,BE140-SUM(AK140:AN140))),2),0)</f>
        <v>0</v>
      </c>
      <c r="AP140" s="28">
        <f>IF(AND(_Engine!$P$8=1,AZ139&gt;0),ROUND(MAX(0,MIN(AZ139+V140-AF140,BE140-SUM(AK140:AO140))),2),0)</f>
        <v>0</v>
      </c>
      <c r="AQ140" s="28">
        <f>IF(AND(_Engine!$P$9=1,BA139&gt;0),ROUND(MAX(0,MIN(BA139+W140-AG140,BE140-SUM(AK140:AP140))),2),0)</f>
        <v>0</v>
      </c>
      <c r="AR140" s="28">
        <f>IF(AND(_Engine!$P$10=1,BB139&gt;0),ROUND(MAX(0,MIN(BB139+X140-AH140,BE140-SUM(AK140:AQ140))),2),0)</f>
        <v>0</v>
      </c>
      <c r="AS140" s="28">
        <f>IF(AND(_Engine!$P$11=1,BC139&gt;0),ROUND(MAX(0,MIN(BC139+Y140-AI140,BE140-SUM(AK140:AR140))),2),0)</f>
        <v>0</v>
      </c>
      <c r="AT140" s="28">
        <f>IF(AND(_Engine!$P$12=1,BD139&gt;0),ROUND(MAX(0,MIN(BD139+Z140-AJ140,BE140-SUM(AK140:AS140))),2),0)</f>
        <v>0</v>
      </c>
      <c r="AU140" s="28">
        <f>IF(_Engine!$P$3=1,MAX(0,ROUND(AU139+Q140-AA140-AK140,2)),0)</f>
        <v>0</v>
      </c>
      <c r="AV140" s="28">
        <f>IF(_Engine!$P$4=1,MAX(0,ROUND(AV139+R140-AB140-AL140,2)),0)</f>
        <v>0</v>
      </c>
      <c r="AW140" s="28">
        <f>IF(_Engine!$P$5=1,MAX(0,ROUND(AW139+S140-AC140-AM140,2)),0)</f>
        <v>0</v>
      </c>
      <c r="AX140" s="28">
        <f>IF(_Engine!$P$6=1,MAX(0,ROUND(AX139+T140-AD140-AN140,2)),0)</f>
        <v>0</v>
      </c>
      <c r="AY140" s="28">
        <f>IF(_Engine!$P$7=1,MAX(0,ROUND(AY139+U140-AE140-AO140,2)),0)</f>
        <v>0</v>
      </c>
      <c r="AZ140" s="28">
        <f>IF(_Engine!$P$8=1,MAX(0,ROUND(AZ139+V140-AF140-AP140,2)),0)</f>
        <v>0</v>
      </c>
      <c r="BA140" s="28">
        <f>IF(_Engine!$P$9=1,MAX(0,ROUND(BA139+W140-AG140-AQ140,2)),0)</f>
        <v>0</v>
      </c>
      <c r="BB140" s="28">
        <f>IF(_Engine!$P$10=1,MAX(0,ROUND(BB139+X140-AH140-AR140,2)),0)</f>
        <v>0</v>
      </c>
      <c r="BC140" s="28">
        <f>IF(_Engine!$P$11=1,MAX(0,ROUND(BC139+Y140-AI140-AS140,2)),0)</f>
        <v>0</v>
      </c>
      <c r="BD140" s="28">
        <f>IF(_Engine!$P$12=1,MAX(0,ROUND(BD139+Z140-AJ140-AT140,2)),0)</f>
        <v>0</v>
      </c>
      <c r="BE140" s="28">
        <f>ROUND(IFERROR('Debt Planner'!$C$8,0)+IFERROR(C140,0)+MAX(0,_Engine!$E$14-SUM(AA140:AJ140)),2)</f>
        <v>0</v>
      </c>
    </row>
    <row r="141" spans="1:57" x14ac:dyDescent="0.3">
      <c r="A141" s="24">
        <v>133</v>
      </c>
      <c r="B141" s="25">
        <f t="shared" ca="1" si="8"/>
        <v>50212</v>
      </c>
      <c r="C141" s="26">
        <v>0</v>
      </c>
      <c r="D141" s="27">
        <f t="shared" si="6"/>
        <v>0</v>
      </c>
      <c r="E141" s="18" t="str">
        <f>IF(_Engine!$P$3=0,"",IF((AA141+AK141)&gt;0,AA141+AK141,""))</f>
        <v/>
      </c>
      <c r="F141" s="18" t="str">
        <f>IF(_Engine!$P$4=0,"",IF((AB141+AL141)&gt;0,AB141+AL141,""))</f>
        <v/>
      </c>
      <c r="G141" s="18" t="str">
        <f>IF(_Engine!$P$5=0,"",IF((AC141+AM141)&gt;0,AC141+AM141,""))</f>
        <v/>
      </c>
      <c r="H141" s="18" t="str">
        <f>IF(_Engine!$P$6=0,"",IF((AD141+AN141)&gt;0,AD141+AN141,""))</f>
        <v/>
      </c>
      <c r="I141" s="18" t="str">
        <f>IF(_Engine!$P$7=0,"",IF((AE141+AO141)&gt;0,AE141+AO141,""))</f>
        <v/>
      </c>
      <c r="J141" s="18" t="str">
        <f>IF(_Engine!$P$8=0,"",IF((AF141+AP141)&gt;0,AF141+AP141,""))</f>
        <v/>
      </c>
      <c r="K141" s="18" t="str">
        <f>IF(_Engine!$P$9=0,"",IF((AG141+AQ141)&gt;0,AG141+AQ141,""))</f>
        <v/>
      </c>
      <c r="L141" s="18" t="str">
        <f>IF(_Engine!$P$10=0,"",IF((AH141+AR141)&gt;0,AH141+AR141,""))</f>
        <v/>
      </c>
      <c r="M141" s="18" t="str">
        <f>IF(_Engine!$P$11=0,"",IF((AI141+AS141)&gt;0,AI141+AS141,""))</f>
        <v/>
      </c>
      <c r="N141" s="18" t="str">
        <f>IF(_Engine!$P$12=0,"",IF((AJ141+AT141)&gt;0,AJ141+AT141,""))</f>
        <v/>
      </c>
      <c r="O141" s="27">
        <f t="shared" si="7"/>
        <v>0</v>
      </c>
      <c r="Q141" s="28">
        <f>IF(AND(_Engine!$P$3=1,AU140&gt;0),ROUND(AU140*_Engine!$N$3/12,2),0)</f>
        <v>0</v>
      </c>
      <c r="R141" s="28">
        <f>IF(AND(_Engine!$P$4=1,AV140&gt;0),ROUND(AV140*_Engine!$N$4/12,2),0)</f>
        <v>0</v>
      </c>
      <c r="S141" s="28">
        <f>IF(AND(_Engine!$P$5=1,AW140&gt;0),ROUND(AW140*_Engine!$N$5/12,2),0)</f>
        <v>0</v>
      </c>
      <c r="T141" s="28">
        <f>IF(AND(_Engine!$P$6=1,AX140&gt;0),ROUND(AX140*_Engine!$N$6/12,2),0)</f>
        <v>0</v>
      </c>
      <c r="U141" s="28">
        <f>IF(AND(_Engine!$P$7=1,AY140&gt;0),ROUND(AY140*_Engine!$N$7/12,2),0)</f>
        <v>0</v>
      </c>
      <c r="V141" s="28">
        <f>IF(AND(_Engine!$P$8=1,AZ140&gt;0),ROUND(AZ140*_Engine!$N$8/12,2),0)</f>
        <v>0</v>
      </c>
      <c r="W141" s="28">
        <f>IF(AND(_Engine!$P$9=1,BA140&gt;0),ROUND(BA140*_Engine!$N$9/12,2),0)</f>
        <v>0</v>
      </c>
      <c r="X141" s="28">
        <f>IF(AND(_Engine!$P$10=1,BB140&gt;0),ROUND(BB140*_Engine!$N$10/12,2),0)</f>
        <v>0</v>
      </c>
      <c r="Y141" s="28">
        <f>IF(AND(_Engine!$P$11=1,BC140&gt;0),ROUND(BC140*_Engine!$N$11/12,2),0)</f>
        <v>0</v>
      </c>
      <c r="Z141" s="28">
        <f>IF(AND(_Engine!$P$12=1,BD140&gt;0),ROUND(BD140*_Engine!$N$12/12,2),0)</f>
        <v>0</v>
      </c>
      <c r="AA141" s="28">
        <f>IF(AND(_Engine!$P$3=1,AU140&gt;0),ROUND(MIN(_Engine!$O$3,AU140+Q141),2),0)</f>
        <v>0</v>
      </c>
      <c r="AB141" s="28">
        <f>IF(AND(_Engine!$P$4=1,AV140&gt;0),ROUND(MIN(_Engine!$O$4,AV140+R141),2),0)</f>
        <v>0</v>
      </c>
      <c r="AC141" s="28">
        <f>IF(AND(_Engine!$P$5=1,AW140&gt;0),ROUND(MIN(_Engine!$O$5,AW140+S141),2),0)</f>
        <v>0</v>
      </c>
      <c r="AD141" s="28">
        <f>IF(AND(_Engine!$P$6=1,AX140&gt;0),ROUND(MIN(_Engine!$O$6,AX140+T141),2),0)</f>
        <v>0</v>
      </c>
      <c r="AE141" s="28">
        <f>IF(AND(_Engine!$P$7=1,AY140&gt;0),ROUND(MIN(_Engine!$O$7,AY140+U141),2),0)</f>
        <v>0</v>
      </c>
      <c r="AF141" s="28">
        <f>IF(AND(_Engine!$P$8=1,AZ140&gt;0),ROUND(MIN(_Engine!$O$8,AZ140+V141),2),0)</f>
        <v>0</v>
      </c>
      <c r="AG141" s="28">
        <f>IF(AND(_Engine!$P$9=1,BA140&gt;0),ROUND(MIN(_Engine!$O$9,BA140+W141),2),0)</f>
        <v>0</v>
      </c>
      <c r="AH141" s="28">
        <f>IF(AND(_Engine!$P$10=1,BB140&gt;0),ROUND(MIN(_Engine!$O$10,BB140+X141),2),0)</f>
        <v>0</v>
      </c>
      <c r="AI141" s="28">
        <f>IF(AND(_Engine!$P$11=1,BC140&gt;0),ROUND(MIN(_Engine!$O$11,BC140+Y141),2),0)</f>
        <v>0</v>
      </c>
      <c r="AJ141" s="28">
        <f>IF(AND(_Engine!$P$12=1,BD140&gt;0),ROUND(MIN(_Engine!$O$12,BD140+Z141),2),0)</f>
        <v>0</v>
      </c>
      <c r="AK141" s="28">
        <f>IF(AND(_Engine!$P$3=1,AU140&gt;0),ROUND(MAX(0,MIN(AU140+Q141-AA141,BE141-0)),2),0)</f>
        <v>0</v>
      </c>
      <c r="AL141" s="28">
        <f>IF(AND(_Engine!$P$4=1,AV140&gt;0),ROUND(MAX(0,MIN(AV140+R141-AB141,BE141-SUM(AK141:AK141))),2),0)</f>
        <v>0</v>
      </c>
      <c r="AM141" s="28">
        <f>IF(AND(_Engine!$P$5=1,AW140&gt;0),ROUND(MAX(0,MIN(AW140+S141-AC141,BE141-SUM(AK141:AL141))),2),0)</f>
        <v>0</v>
      </c>
      <c r="AN141" s="28">
        <f>IF(AND(_Engine!$P$6=1,AX140&gt;0),ROUND(MAX(0,MIN(AX140+T141-AD141,BE141-SUM(AK141:AM141))),2),0)</f>
        <v>0</v>
      </c>
      <c r="AO141" s="28">
        <f>IF(AND(_Engine!$P$7=1,AY140&gt;0),ROUND(MAX(0,MIN(AY140+U141-AE141,BE141-SUM(AK141:AN141))),2),0)</f>
        <v>0</v>
      </c>
      <c r="AP141" s="28">
        <f>IF(AND(_Engine!$P$8=1,AZ140&gt;0),ROUND(MAX(0,MIN(AZ140+V141-AF141,BE141-SUM(AK141:AO141))),2),0)</f>
        <v>0</v>
      </c>
      <c r="AQ141" s="28">
        <f>IF(AND(_Engine!$P$9=1,BA140&gt;0),ROUND(MAX(0,MIN(BA140+W141-AG141,BE141-SUM(AK141:AP141))),2),0)</f>
        <v>0</v>
      </c>
      <c r="AR141" s="28">
        <f>IF(AND(_Engine!$P$10=1,BB140&gt;0),ROUND(MAX(0,MIN(BB140+X141-AH141,BE141-SUM(AK141:AQ141))),2),0)</f>
        <v>0</v>
      </c>
      <c r="AS141" s="28">
        <f>IF(AND(_Engine!$P$11=1,BC140&gt;0),ROUND(MAX(0,MIN(BC140+Y141-AI141,BE141-SUM(AK141:AR141))),2),0)</f>
        <v>0</v>
      </c>
      <c r="AT141" s="28">
        <f>IF(AND(_Engine!$P$12=1,BD140&gt;0),ROUND(MAX(0,MIN(BD140+Z141-AJ141,BE141-SUM(AK141:AS141))),2),0)</f>
        <v>0</v>
      </c>
      <c r="AU141" s="28">
        <f>IF(_Engine!$P$3=1,MAX(0,ROUND(AU140+Q141-AA141-AK141,2)),0)</f>
        <v>0</v>
      </c>
      <c r="AV141" s="28">
        <f>IF(_Engine!$P$4=1,MAX(0,ROUND(AV140+R141-AB141-AL141,2)),0)</f>
        <v>0</v>
      </c>
      <c r="AW141" s="28">
        <f>IF(_Engine!$P$5=1,MAX(0,ROUND(AW140+S141-AC141-AM141,2)),0)</f>
        <v>0</v>
      </c>
      <c r="AX141" s="28">
        <f>IF(_Engine!$P$6=1,MAX(0,ROUND(AX140+T141-AD141-AN141,2)),0)</f>
        <v>0</v>
      </c>
      <c r="AY141" s="28">
        <f>IF(_Engine!$P$7=1,MAX(0,ROUND(AY140+U141-AE141-AO141,2)),0)</f>
        <v>0</v>
      </c>
      <c r="AZ141" s="28">
        <f>IF(_Engine!$P$8=1,MAX(0,ROUND(AZ140+V141-AF141-AP141,2)),0)</f>
        <v>0</v>
      </c>
      <c r="BA141" s="28">
        <f>IF(_Engine!$P$9=1,MAX(0,ROUND(BA140+W141-AG141-AQ141,2)),0)</f>
        <v>0</v>
      </c>
      <c r="BB141" s="28">
        <f>IF(_Engine!$P$10=1,MAX(0,ROUND(BB140+X141-AH141-AR141,2)),0)</f>
        <v>0</v>
      </c>
      <c r="BC141" s="28">
        <f>IF(_Engine!$P$11=1,MAX(0,ROUND(BC140+Y141-AI141-AS141,2)),0)</f>
        <v>0</v>
      </c>
      <c r="BD141" s="28">
        <f>IF(_Engine!$P$12=1,MAX(0,ROUND(BD140+Z141-AJ141-AT141,2)),0)</f>
        <v>0</v>
      </c>
      <c r="BE141" s="28">
        <f>ROUND(IFERROR('Debt Planner'!$C$8,0)+IFERROR(C141,0)+MAX(0,_Engine!$E$14-SUM(AA141:AJ141)),2)</f>
        <v>0</v>
      </c>
    </row>
    <row r="142" spans="1:57" x14ac:dyDescent="0.3">
      <c r="A142" s="24">
        <v>134</v>
      </c>
      <c r="B142" s="25">
        <f t="shared" ca="1" si="8"/>
        <v>50242</v>
      </c>
      <c r="C142" s="26">
        <v>0</v>
      </c>
      <c r="D142" s="27">
        <f t="shared" si="6"/>
        <v>0</v>
      </c>
      <c r="E142" s="18" t="str">
        <f>IF(_Engine!$P$3=0,"",IF((AA142+AK142)&gt;0,AA142+AK142,""))</f>
        <v/>
      </c>
      <c r="F142" s="18" t="str">
        <f>IF(_Engine!$P$4=0,"",IF((AB142+AL142)&gt;0,AB142+AL142,""))</f>
        <v/>
      </c>
      <c r="G142" s="18" t="str">
        <f>IF(_Engine!$P$5=0,"",IF((AC142+AM142)&gt;0,AC142+AM142,""))</f>
        <v/>
      </c>
      <c r="H142" s="18" t="str">
        <f>IF(_Engine!$P$6=0,"",IF((AD142+AN142)&gt;0,AD142+AN142,""))</f>
        <v/>
      </c>
      <c r="I142" s="18" t="str">
        <f>IF(_Engine!$P$7=0,"",IF((AE142+AO142)&gt;0,AE142+AO142,""))</f>
        <v/>
      </c>
      <c r="J142" s="18" t="str">
        <f>IF(_Engine!$P$8=0,"",IF((AF142+AP142)&gt;0,AF142+AP142,""))</f>
        <v/>
      </c>
      <c r="K142" s="18" t="str">
        <f>IF(_Engine!$P$9=0,"",IF((AG142+AQ142)&gt;0,AG142+AQ142,""))</f>
        <v/>
      </c>
      <c r="L142" s="18" t="str">
        <f>IF(_Engine!$P$10=0,"",IF((AH142+AR142)&gt;0,AH142+AR142,""))</f>
        <v/>
      </c>
      <c r="M142" s="18" t="str">
        <f>IF(_Engine!$P$11=0,"",IF((AI142+AS142)&gt;0,AI142+AS142,""))</f>
        <v/>
      </c>
      <c r="N142" s="18" t="str">
        <f>IF(_Engine!$P$12=0,"",IF((AJ142+AT142)&gt;0,AJ142+AT142,""))</f>
        <v/>
      </c>
      <c r="O142" s="27">
        <f t="shared" si="7"/>
        <v>0</v>
      </c>
      <c r="Q142" s="28">
        <f>IF(AND(_Engine!$P$3=1,AU141&gt;0),ROUND(AU141*_Engine!$N$3/12,2),0)</f>
        <v>0</v>
      </c>
      <c r="R142" s="28">
        <f>IF(AND(_Engine!$P$4=1,AV141&gt;0),ROUND(AV141*_Engine!$N$4/12,2),0)</f>
        <v>0</v>
      </c>
      <c r="S142" s="28">
        <f>IF(AND(_Engine!$P$5=1,AW141&gt;0),ROUND(AW141*_Engine!$N$5/12,2),0)</f>
        <v>0</v>
      </c>
      <c r="T142" s="28">
        <f>IF(AND(_Engine!$P$6=1,AX141&gt;0),ROUND(AX141*_Engine!$N$6/12,2),0)</f>
        <v>0</v>
      </c>
      <c r="U142" s="28">
        <f>IF(AND(_Engine!$P$7=1,AY141&gt;0),ROUND(AY141*_Engine!$N$7/12,2),0)</f>
        <v>0</v>
      </c>
      <c r="V142" s="28">
        <f>IF(AND(_Engine!$P$8=1,AZ141&gt;0),ROUND(AZ141*_Engine!$N$8/12,2),0)</f>
        <v>0</v>
      </c>
      <c r="W142" s="28">
        <f>IF(AND(_Engine!$P$9=1,BA141&gt;0),ROUND(BA141*_Engine!$N$9/12,2),0)</f>
        <v>0</v>
      </c>
      <c r="X142" s="28">
        <f>IF(AND(_Engine!$P$10=1,BB141&gt;0),ROUND(BB141*_Engine!$N$10/12,2),0)</f>
        <v>0</v>
      </c>
      <c r="Y142" s="28">
        <f>IF(AND(_Engine!$P$11=1,BC141&gt;0),ROUND(BC141*_Engine!$N$11/12,2),0)</f>
        <v>0</v>
      </c>
      <c r="Z142" s="28">
        <f>IF(AND(_Engine!$P$12=1,BD141&gt;0),ROUND(BD141*_Engine!$N$12/12,2),0)</f>
        <v>0</v>
      </c>
      <c r="AA142" s="28">
        <f>IF(AND(_Engine!$P$3=1,AU141&gt;0),ROUND(MIN(_Engine!$O$3,AU141+Q142),2),0)</f>
        <v>0</v>
      </c>
      <c r="AB142" s="28">
        <f>IF(AND(_Engine!$P$4=1,AV141&gt;0),ROUND(MIN(_Engine!$O$4,AV141+R142),2),0)</f>
        <v>0</v>
      </c>
      <c r="AC142" s="28">
        <f>IF(AND(_Engine!$P$5=1,AW141&gt;0),ROUND(MIN(_Engine!$O$5,AW141+S142),2),0)</f>
        <v>0</v>
      </c>
      <c r="AD142" s="28">
        <f>IF(AND(_Engine!$P$6=1,AX141&gt;0),ROUND(MIN(_Engine!$O$6,AX141+T142),2),0)</f>
        <v>0</v>
      </c>
      <c r="AE142" s="28">
        <f>IF(AND(_Engine!$P$7=1,AY141&gt;0),ROUND(MIN(_Engine!$O$7,AY141+U142),2),0)</f>
        <v>0</v>
      </c>
      <c r="AF142" s="28">
        <f>IF(AND(_Engine!$P$8=1,AZ141&gt;0),ROUND(MIN(_Engine!$O$8,AZ141+V142),2),0)</f>
        <v>0</v>
      </c>
      <c r="AG142" s="28">
        <f>IF(AND(_Engine!$P$9=1,BA141&gt;0),ROUND(MIN(_Engine!$O$9,BA141+W142),2),0)</f>
        <v>0</v>
      </c>
      <c r="AH142" s="28">
        <f>IF(AND(_Engine!$P$10=1,BB141&gt;0),ROUND(MIN(_Engine!$O$10,BB141+X142),2),0)</f>
        <v>0</v>
      </c>
      <c r="AI142" s="28">
        <f>IF(AND(_Engine!$P$11=1,BC141&gt;0),ROUND(MIN(_Engine!$O$11,BC141+Y142),2),0)</f>
        <v>0</v>
      </c>
      <c r="AJ142" s="28">
        <f>IF(AND(_Engine!$P$12=1,BD141&gt;0),ROUND(MIN(_Engine!$O$12,BD141+Z142),2),0)</f>
        <v>0</v>
      </c>
      <c r="AK142" s="28">
        <f>IF(AND(_Engine!$P$3=1,AU141&gt;0),ROUND(MAX(0,MIN(AU141+Q142-AA142,BE142-0)),2),0)</f>
        <v>0</v>
      </c>
      <c r="AL142" s="28">
        <f>IF(AND(_Engine!$P$4=1,AV141&gt;0),ROUND(MAX(0,MIN(AV141+R142-AB142,BE142-SUM(AK142:AK142))),2),0)</f>
        <v>0</v>
      </c>
      <c r="AM142" s="28">
        <f>IF(AND(_Engine!$P$5=1,AW141&gt;0),ROUND(MAX(0,MIN(AW141+S142-AC142,BE142-SUM(AK142:AL142))),2),0)</f>
        <v>0</v>
      </c>
      <c r="AN142" s="28">
        <f>IF(AND(_Engine!$P$6=1,AX141&gt;0),ROUND(MAX(0,MIN(AX141+T142-AD142,BE142-SUM(AK142:AM142))),2),0)</f>
        <v>0</v>
      </c>
      <c r="AO142" s="28">
        <f>IF(AND(_Engine!$P$7=1,AY141&gt;0),ROUND(MAX(0,MIN(AY141+U142-AE142,BE142-SUM(AK142:AN142))),2),0)</f>
        <v>0</v>
      </c>
      <c r="AP142" s="28">
        <f>IF(AND(_Engine!$P$8=1,AZ141&gt;0),ROUND(MAX(0,MIN(AZ141+V142-AF142,BE142-SUM(AK142:AO142))),2),0)</f>
        <v>0</v>
      </c>
      <c r="AQ142" s="28">
        <f>IF(AND(_Engine!$P$9=1,BA141&gt;0),ROUND(MAX(0,MIN(BA141+W142-AG142,BE142-SUM(AK142:AP142))),2),0)</f>
        <v>0</v>
      </c>
      <c r="AR142" s="28">
        <f>IF(AND(_Engine!$P$10=1,BB141&gt;0),ROUND(MAX(0,MIN(BB141+X142-AH142,BE142-SUM(AK142:AQ142))),2),0)</f>
        <v>0</v>
      </c>
      <c r="AS142" s="28">
        <f>IF(AND(_Engine!$P$11=1,BC141&gt;0),ROUND(MAX(0,MIN(BC141+Y142-AI142,BE142-SUM(AK142:AR142))),2),0)</f>
        <v>0</v>
      </c>
      <c r="AT142" s="28">
        <f>IF(AND(_Engine!$P$12=1,BD141&gt;0),ROUND(MAX(0,MIN(BD141+Z142-AJ142,BE142-SUM(AK142:AS142))),2),0)</f>
        <v>0</v>
      </c>
      <c r="AU142" s="28">
        <f>IF(_Engine!$P$3=1,MAX(0,ROUND(AU141+Q142-AA142-AK142,2)),0)</f>
        <v>0</v>
      </c>
      <c r="AV142" s="28">
        <f>IF(_Engine!$P$4=1,MAX(0,ROUND(AV141+R142-AB142-AL142,2)),0)</f>
        <v>0</v>
      </c>
      <c r="AW142" s="28">
        <f>IF(_Engine!$P$5=1,MAX(0,ROUND(AW141+S142-AC142-AM142,2)),0)</f>
        <v>0</v>
      </c>
      <c r="AX142" s="28">
        <f>IF(_Engine!$P$6=1,MAX(0,ROUND(AX141+T142-AD142-AN142,2)),0)</f>
        <v>0</v>
      </c>
      <c r="AY142" s="28">
        <f>IF(_Engine!$P$7=1,MAX(0,ROUND(AY141+U142-AE142-AO142,2)),0)</f>
        <v>0</v>
      </c>
      <c r="AZ142" s="28">
        <f>IF(_Engine!$P$8=1,MAX(0,ROUND(AZ141+V142-AF142-AP142,2)),0)</f>
        <v>0</v>
      </c>
      <c r="BA142" s="28">
        <f>IF(_Engine!$P$9=1,MAX(0,ROUND(BA141+W142-AG142-AQ142,2)),0)</f>
        <v>0</v>
      </c>
      <c r="BB142" s="28">
        <f>IF(_Engine!$P$10=1,MAX(0,ROUND(BB141+X142-AH142-AR142,2)),0)</f>
        <v>0</v>
      </c>
      <c r="BC142" s="28">
        <f>IF(_Engine!$P$11=1,MAX(0,ROUND(BC141+Y142-AI142-AS142,2)),0)</f>
        <v>0</v>
      </c>
      <c r="BD142" s="28">
        <f>IF(_Engine!$P$12=1,MAX(0,ROUND(BD141+Z142-AJ142-AT142,2)),0)</f>
        <v>0</v>
      </c>
      <c r="BE142" s="28">
        <f>ROUND(IFERROR('Debt Planner'!$C$8,0)+IFERROR(C142,0)+MAX(0,_Engine!$E$14-SUM(AA142:AJ142)),2)</f>
        <v>0</v>
      </c>
    </row>
    <row r="143" spans="1:57" x14ac:dyDescent="0.3">
      <c r="A143" s="24">
        <v>135</v>
      </c>
      <c r="B143" s="25">
        <f t="shared" ca="1" si="8"/>
        <v>50273</v>
      </c>
      <c r="C143" s="26">
        <v>0</v>
      </c>
      <c r="D143" s="27">
        <f t="shared" si="6"/>
        <v>0</v>
      </c>
      <c r="E143" s="18" t="str">
        <f>IF(_Engine!$P$3=0,"",IF((AA143+AK143)&gt;0,AA143+AK143,""))</f>
        <v/>
      </c>
      <c r="F143" s="18" t="str">
        <f>IF(_Engine!$P$4=0,"",IF((AB143+AL143)&gt;0,AB143+AL143,""))</f>
        <v/>
      </c>
      <c r="G143" s="18" t="str">
        <f>IF(_Engine!$P$5=0,"",IF((AC143+AM143)&gt;0,AC143+AM143,""))</f>
        <v/>
      </c>
      <c r="H143" s="18" t="str">
        <f>IF(_Engine!$P$6=0,"",IF((AD143+AN143)&gt;0,AD143+AN143,""))</f>
        <v/>
      </c>
      <c r="I143" s="18" t="str">
        <f>IF(_Engine!$P$7=0,"",IF((AE143+AO143)&gt;0,AE143+AO143,""))</f>
        <v/>
      </c>
      <c r="J143" s="18" t="str">
        <f>IF(_Engine!$P$8=0,"",IF((AF143+AP143)&gt;0,AF143+AP143,""))</f>
        <v/>
      </c>
      <c r="K143" s="18" t="str">
        <f>IF(_Engine!$P$9=0,"",IF((AG143+AQ143)&gt;0,AG143+AQ143,""))</f>
        <v/>
      </c>
      <c r="L143" s="18" t="str">
        <f>IF(_Engine!$P$10=0,"",IF((AH143+AR143)&gt;0,AH143+AR143,""))</f>
        <v/>
      </c>
      <c r="M143" s="18" t="str">
        <f>IF(_Engine!$P$11=0,"",IF((AI143+AS143)&gt;0,AI143+AS143,""))</f>
        <v/>
      </c>
      <c r="N143" s="18" t="str">
        <f>IF(_Engine!$P$12=0,"",IF((AJ143+AT143)&gt;0,AJ143+AT143,""))</f>
        <v/>
      </c>
      <c r="O143" s="27">
        <f t="shared" si="7"/>
        <v>0</v>
      </c>
      <c r="Q143" s="28">
        <f>IF(AND(_Engine!$P$3=1,AU142&gt;0),ROUND(AU142*_Engine!$N$3/12,2),0)</f>
        <v>0</v>
      </c>
      <c r="R143" s="28">
        <f>IF(AND(_Engine!$P$4=1,AV142&gt;0),ROUND(AV142*_Engine!$N$4/12,2),0)</f>
        <v>0</v>
      </c>
      <c r="S143" s="28">
        <f>IF(AND(_Engine!$P$5=1,AW142&gt;0),ROUND(AW142*_Engine!$N$5/12,2),0)</f>
        <v>0</v>
      </c>
      <c r="T143" s="28">
        <f>IF(AND(_Engine!$P$6=1,AX142&gt;0),ROUND(AX142*_Engine!$N$6/12,2),0)</f>
        <v>0</v>
      </c>
      <c r="U143" s="28">
        <f>IF(AND(_Engine!$P$7=1,AY142&gt;0),ROUND(AY142*_Engine!$N$7/12,2),0)</f>
        <v>0</v>
      </c>
      <c r="V143" s="28">
        <f>IF(AND(_Engine!$P$8=1,AZ142&gt;0),ROUND(AZ142*_Engine!$N$8/12,2),0)</f>
        <v>0</v>
      </c>
      <c r="W143" s="28">
        <f>IF(AND(_Engine!$P$9=1,BA142&gt;0),ROUND(BA142*_Engine!$N$9/12,2),0)</f>
        <v>0</v>
      </c>
      <c r="X143" s="28">
        <f>IF(AND(_Engine!$P$10=1,BB142&gt;0),ROUND(BB142*_Engine!$N$10/12,2),0)</f>
        <v>0</v>
      </c>
      <c r="Y143" s="28">
        <f>IF(AND(_Engine!$P$11=1,BC142&gt;0),ROUND(BC142*_Engine!$N$11/12,2),0)</f>
        <v>0</v>
      </c>
      <c r="Z143" s="28">
        <f>IF(AND(_Engine!$P$12=1,BD142&gt;0),ROUND(BD142*_Engine!$N$12/12,2),0)</f>
        <v>0</v>
      </c>
      <c r="AA143" s="28">
        <f>IF(AND(_Engine!$P$3=1,AU142&gt;0),ROUND(MIN(_Engine!$O$3,AU142+Q143),2),0)</f>
        <v>0</v>
      </c>
      <c r="AB143" s="28">
        <f>IF(AND(_Engine!$P$4=1,AV142&gt;0),ROUND(MIN(_Engine!$O$4,AV142+R143),2),0)</f>
        <v>0</v>
      </c>
      <c r="AC143" s="28">
        <f>IF(AND(_Engine!$P$5=1,AW142&gt;0),ROUND(MIN(_Engine!$O$5,AW142+S143),2),0)</f>
        <v>0</v>
      </c>
      <c r="AD143" s="28">
        <f>IF(AND(_Engine!$P$6=1,AX142&gt;0),ROUND(MIN(_Engine!$O$6,AX142+T143),2),0)</f>
        <v>0</v>
      </c>
      <c r="AE143" s="28">
        <f>IF(AND(_Engine!$P$7=1,AY142&gt;0),ROUND(MIN(_Engine!$O$7,AY142+U143),2),0)</f>
        <v>0</v>
      </c>
      <c r="AF143" s="28">
        <f>IF(AND(_Engine!$P$8=1,AZ142&gt;0),ROUND(MIN(_Engine!$O$8,AZ142+V143),2),0)</f>
        <v>0</v>
      </c>
      <c r="AG143" s="28">
        <f>IF(AND(_Engine!$P$9=1,BA142&gt;0),ROUND(MIN(_Engine!$O$9,BA142+W143),2),0)</f>
        <v>0</v>
      </c>
      <c r="AH143" s="28">
        <f>IF(AND(_Engine!$P$10=1,BB142&gt;0),ROUND(MIN(_Engine!$O$10,BB142+X143),2),0)</f>
        <v>0</v>
      </c>
      <c r="AI143" s="28">
        <f>IF(AND(_Engine!$P$11=1,BC142&gt;0),ROUND(MIN(_Engine!$O$11,BC142+Y143),2),0)</f>
        <v>0</v>
      </c>
      <c r="AJ143" s="28">
        <f>IF(AND(_Engine!$P$12=1,BD142&gt;0),ROUND(MIN(_Engine!$O$12,BD142+Z143),2),0)</f>
        <v>0</v>
      </c>
      <c r="AK143" s="28">
        <f>IF(AND(_Engine!$P$3=1,AU142&gt;0),ROUND(MAX(0,MIN(AU142+Q143-AA143,BE143-0)),2),0)</f>
        <v>0</v>
      </c>
      <c r="AL143" s="28">
        <f>IF(AND(_Engine!$P$4=1,AV142&gt;0),ROUND(MAX(0,MIN(AV142+R143-AB143,BE143-SUM(AK143:AK143))),2),0)</f>
        <v>0</v>
      </c>
      <c r="AM143" s="28">
        <f>IF(AND(_Engine!$P$5=1,AW142&gt;0),ROUND(MAX(0,MIN(AW142+S143-AC143,BE143-SUM(AK143:AL143))),2),0)</f>
        <v>0</v>
      </c>
      <c r="AN143" s="28">
        <f>IF(AND(_Engine!$P$6=1,AX142&gt;0),ROUND(MAX(0,MIN(AX142+T143-AD143,BE143-SUM(AK143:AM143))),2),0)</f>
        <v>0</v>
      </c>
      <c r="AO143" s="28">
        <f>IF(AND(_Engine!$P$7=1,AY142&gt;0),ROUND(MAX(0,MIN(AY142+U143-AE143,BE143-SUM(AK143:AN143))),2),0)</f>
        <v>0</v>
      </c>
      <c r="AP143" s="28">
        <f>IF(AND(_Engine!$P$8=1,AZ142&gt;0),ROUND(MAX(0,MIN(AZ142+V143-AF143,BE143-SUM(AK143:AO143))),2),0)</f>
        <v>0</v>
      </c>
      <c r="AQ143" s="28">
        <f>IF(AND(_Engine!$P$9=1,BA142&gt;0),ROUND(MAX(0,MIN(BA142+W143-AG143,BE143-SUM(AK143:AP143))),2),0)</f>
        <v>0</v>
      </c>
      <c r="AR143" s="28">
        <f>IF(AND(_Engine!$P$10=1,BB142&gt;0),ROUND(MAX(0,MIN(BB142+X143-AH143,BE143-SUM(AK143:AQ143))),2),0)</f>
        <v>0</v>
      </c>
      <c r="AS143" s="28">
        <f>IF(AND(_Engine!$P$11=1,BC142&gt;0),ROUND(MAX(0,MIN(BC142+Y143-AI143,BE143-SUM(AK143:AR143))),2),0)</f>
        <v>0</v>
      </c>
      <c r="AT143" s="28">
        <f>IF(AND(_Engine!$P$12=1,BD142&gt;0),ROUND(MAX(0,MIN(BD142+Z143-AJ143,BE143-SUM(AK143:AS143))),2),0)</f>
        <v>0</v>
      </c>
      <c r="AU143" s="28">
        <f>IF(_Engine!$P$3=1,MAX(0,ROUND(AU142+Q143-AA143-AK143,2)),0)</f>
        <v>0</v>
      </c>
      <c r="AV143" s="28">
        <f>IF(_Engine!$P$4=1,MAX(0,ROUND(AV142+R143-AB143-AL143,2)),0)</f>
        <v>0</v>
      </c>
      <c r="AW143" s="28">
        <f>IF(_Engine!$P$5=1,MAX(0,ROUND(AW142+S143-AC143-AM143,2)),0)</f>
        <v>0</v>
      </c>
      <c r="AX143" s="28">
        <f>IF(_Engine!$P$6=1,MAX(0,ROUND(AX142+T143-AD143-AN143,2)),0)</f>
        <v>0</v>
      </c>
      <c r="AY143" s="28">
        <f>IF(_Engine!$P$7=1,MAX(0,ROUND(AY142+U143-AE143-AO143,2)),0)</f>
        <v>0</v>
      </c>
      <c r="AZ143" s="28">
        <f>IF(_Engine!$P$8=1,MAX(0,ROUND(AZ142+V143-AF143-AP143,2)),0)</f>
        <v>0</v>
      </c>
      <c r="BA143" s="28">
        <f>IF(_Engine!$P$9=1,MAX(0,ROUND(BA142+W143-AG143-AQ143,2)),0)</f>
        <v>0</v>
      </c>
      <c r="BB143" s="28">
        <f>IF(_Engine!$P$10=1,MAX(0,ROUND(BB142+X143-AH143-AR143,2)),0)</f>
        <v>0</v>
      </c>
      <c r="BC143" s="28">
        <f>IF(_Engine!$P$11=1,MAX(0,ROUND(BC142+Y143-AI143-AS143,2)),0)</f>
        <v>0</v>
      </c>
      <c r="BD143" s="28">
        <f>IF(_Engine!$P$12=1,MAX(0,ROUND(BD142+Z143-AJ143-AT143,2)),0)</f>
        <v>0</v>
      </c>
      <c r="BE143" s="28">
        <f>ROUND(IFERROR('Debt Planner'!$C$8,0)+IFERROR(C143,0)+MAX(0,_Engine!$E$14-SUM(AA143:AJ143)),2)</f>
        <v>0</v>
      </c>
    </row>
    <row r="144" spans="1:57" x14ac:dyDescent="0.3">
      <c r="A144" s="24">
        <v>136</v>
      </c>
      <c r="B144" s="25">
        <f t="shared" ca="1" si="8"/>
        <v>50304</v>
      </c>
      <c r="C144" s="26">
        <v>0</v>
      </c>
      <c r="D144" s="27">
        <f t="shared" si="6"/>
        <v>0</v>
      </c>
      <c r="E144" s="18" t="str">
        <f>IF(_Engine!$P$3=0,"",IF((AA144+AK144)&gt;0,AA144+AK144,""))</f>
        <v/>
      </c>
      <c r="F144" s="18" t="str">
        <f>IF(_Engine!$P$4=0,"",IF((AB144+AL144)&gt;0,AB144+AL144,""))</f>
        <v/>
      </c>
      <c r="G144" s="18" t="str">
        <f>IF(_Engine!$P$5=0,"",IF((AC144+AM144)&gt;0,AC144+AM144,""))</f>
        <v/>
      </c>
      <c r="H144" s="18" t="str">
        <f>IF(_Engine!$P$6=0,"",IF((AD144+AN144)&gt;0,AD144+AN144,""))</f>
        <v/>
      </c>
      <c r="I144" s="18" t="str">
        <f>IF(_Engine!$P$7=0,"",IF((AE144+AO144)&gt;0,AE144+AO144,""))</f>
        <v/>
      </c>
      <c r="J144" s="18" t="str">
        <f>IF(_Engine!$P$8=0,"",IF((AF144+AP144)&gt;0,AF144+AP144,""))</f>
        <v/>
      </c>
      <c r="K144" s="18" t="str">
        <f>IF(_Engine!$P$9=0,"",IF((AG144+AQ144)&gt;0,AG144+AQ144,""))</f>
        <v/>
      </c>
      <c r="L144" s="18" t="str">
        <f>IF(_Engine!$P$10=0,"",IF((AH144+AR144)&gt;0,AH144+AR144,""))</f>
        <v/>
      </c>
      <c r="M144" s="18" t="str">
        <f>IF(_Engine!$P$11=0,"",IF((AI144+AS144)&gt;0,AI144+AS144,""))</f>
        <v/>
      </c>
      <c r="N144" s="18" t="str">
        <f>IF(_Engine!$P$12=0,"",IF((AJ144+AT144)&gt;0,AJ144+AT144,""))</f>
        <v/>
      </c>
      <c r="O144" s="27">
        <f t="shared" si="7"/>
        <v>0</v>
      </c>
      <c r="Q144" s="28">
        <f>IF(AND(_Engine!$P$3=1,AU143&gt;0),ROUND(AU143*_Engine!$N$3/12,2),0)</f>
        <v>0</v>
      </c>
      <c r="R144" s="28">
        <f>IF(AND(_Engine!$P$4=1,AV143&gt;0),ROUND(AV143*_Engine!$N$4/12,2),0)</f>
        <v>0</v>
      </c>
      <c r="S144" s="28">
        <f>IF(AND(_Engine!$P$5=1,AW143&gt;0),ROUND(AW143*_Engine!$N$5/12,2),0)</f>
        <v>0</v>
      </c>
      <c r="T144" s="28">
        <f>IF(AND(_Engine!$P$6=1,AX143&gt;0),ROUND(AX143*_Engine!$N$6/12,2),0)</f>
        <v>0</v>
      </c>
      <c r="U144" s="28">
        <f>IF(AND(_Engine!$P$7=1,AY143&gt;0),ROUND(AY143*_Engine!$N$7/12,2),0)</f>
        <v>0</v>
      </c>
      <c r="V144" s="28">
        <f>IF(AND(_Engine!$P$8=1,AZ143&gt;0),ROUND(AZ143*_Engine!$N$8/12,2),0)</f>
        <v>0</v>
      </c>
      <c r="W144" s="28">
        <f>IF(AND(_Engine!$P$9=1,BA143&gt;0),ROUND(BA143*_Engine!$N$9/12,2),0)</f>
        <v>0</v>
      </c>
      <c r="X144" s="28">
        <f>IF(AND(_Engine!$P$10=1,BB143&gt;0),ROUND(BB143*_Engine!$N$10/12,2),0)</f>
        <v>0</v>
      </c>
      <c r="Y144" s="28">
        <f>IF(AND(_Engine!$P$11=1,BC143&gt;0),ROUND(BC143*_Engine!$N$11/12,2),0)</f>
        <v>0</v>
      </c>
      <c r="Z144" s="28">
        <f>IF(AND(_Engine!$P$12=1,BD143&gt;0),ROUND(BD143*_Engine!$N$12/12,2),0)</f>
        <v>0</v>
      </c>
      <c r="AA144" s="28">
        <f>IF(AND(_Engine!$P$3=1,AU143&gt;0),ROUND(MIN(_Engine!$O$3,AU143+Q144),2),0)</f>
        <v>0</v>
      </c>
      <c r="AB144" s="28">
        <f>IF(AND(_Engine!$P$4=1,AV143&gt;0),ROUND(MIN(_Engine!$O$4,AV143+R144),2),0)</f>
        <v>0</v>
      </c>
      <c r="AC144" s="28">
        <f>IF(AND(_Engine!$P$5=1,AW143&gt;0),ROUND(MIN(_Engine!$O$5,AW143+S144),2),0)</f>
        <v>0</v>
      </c>
      <c r="AD144" s="28">
        <f>IF(AND(_Engine!$P$6=1,AX143&gt;0),ROUND(MIN(_Engine!$O$6,AX143+T144),2),0)</f>
        <v>0</v>
      </c>
      <c r="AE144" s="28">
        <f>IF(AND(_Engine!$P$7=1,AY143&gt;0),ROUND(MIN(_Engine!$O$7,AY143+U144),2),0)</f>
        <v>0</v>
      </c>
      <c r="AF144" s="28">
        <f>IF(AND(_Engine!$P$8=1,AZ143&gt;0),ROUND(MIN(_Engine!$O$8,AZ143+V144),2),0)</f>
        <v>0</v>
      </c>
      <c r="AG144" s="28">
        <f>IF(AND(_Engine!$P$9=1,BA143&gt;0),ROUND(MIN(_Engine!$O$9,BA143+W144),2),0)</f>
        <v>0</v>
      </c>
      <c r="AH144" s="28">
        <f>IF(AND(_Engine!$P$10=1,BB143&gt;0),ROUND(MIN(_Engine!$O$10,BB143+X144),2),0)</f>
        <v>0</v>
      </c>
      <c r="AI144" s="28">
        <f>IF(AND(_Engine!$P$11=1,BC143&gt;0),ROUND(MIN(_Engine!$O$11,BC143+Y144),2),0)</f>
        <v>0</v>
      </c>
      <c r="AJ144" s="28">
        <f>IF(AND(_Engine!$P$12=1,BD143&gt;0),ROUND(MIN(_Engine!$O$12,BD143+Z144),2),0)</f>
        <v>0</v>
      </c>
      <c r="AK144" s="28">
        <f>IF(AND(_Engine!$P$3=1,AU143&gt;0),ROUND(MAX(0,MIN(AU143+Q144-AA144,BE144-0)),2),0)</f>
        <v>0</v>
      </c>
      <c r="AL144" s="28">
        <f>IF(AND(_Engine!$P$4=1,AV143&gt;0),ROUND(MAX(0,MIN(AV143+R144-AB144,BE144-SUM(AK144:AK144))),2),0)</f>
        <v>0</v>
      </c>
      <c r="AM144" s="28">
        <f>IF(AND(_Engine!$P$5=1,AW143&gt;0),ROUND(MAX(0,MIN(AW143+S144-AC144,BE144-SUM(AK144:AL144))),2),0)</f>
        <v>0</v>
      </c>
      <c r="AN144" s="28">
        <f>IF(AND(_Engine!$P$6=1,AX143&gt;0),ROUND(MAX(0,MIN(AX143+T144-AD144,BE144-SUM(AK144:AM144))),2),0)</f>
        <v>0</v>
      </c>
      <c r="AO144" s="28">
        <f>IF(AND(_Engine!$P$7=1,AY143&gt;0),ROUND(MAX(0,MIN(AY143+U144-AE144,BE144-SUM(AK144:AN144))),2),0)</f>
        <v>0</v>
      </c>
      <c r="AP144" s="28">
        <f>IF(AND(_Engine!$P$8=1,AZ143&gt;0),ROUND(MAX(0,MIN(AZ143+V144-AF144,BE144-SUM(AK144:AO144))),2),0)</f>
        <v>0</v>
      </c>
      <c r="AQ144" s="28">
        <f>IF(AND(_Engine!$P$9=1,BA143&gt;0),ROUND(MAX(0,MIN(BA143+W144-AG144,BE144-SUM(AK144:AP144))),2),0)</f>
        <v>0</v>
      </c>
      <c r="AR144" s="28">
        <f>IF(AND(_Engine!$P$10=1,BB143&gt;0),ROUND(MAX(0,MIN(BB143+X144-AH144,BE144-SUM(AK144:AQ144))),2),0)</f>
        <v>0</v>
      </c>
      <c r="AS144" s="28">
        <f>IF(AND(_Engine!$P$11=1,BC143&gt;0),ROUND(MAX(0,MIN(BC143+Y144-AI144,BE144-SUM(AK144:AR144))),2),0)</f>
        <v>0</v>
      </c>
      <c r="AT144" s="28">
        <f>IF(AND(_Engine!$P$12=1,BD143&gt;0),ROUND(MAX(0,MIN(BD143+Z144-AJ144,BE144-SUM(AK144:AS144))),2),0)</f>
        <v>0</v>
      </c>
      <c r="AU144" s="28">
        <f>IF(_Engine!$P$3=1,MAX(0,ROUND(AU143+Q144-AA144-AK144,2)),0)</f>
        <v>0</v>
      </c>
      <c r="AV144" s="28">
        <f>IF(_Engine!$P$4=1,MAX(0,ROUND(AV143+R144-AB144-AL144,2)),0)</f>
        <v>0</v>
      </c>
      <c r="AW144" s="28">
        <f>IF(_Engine!$P$5=1,MAX(0,ROUND(AW143+S144-AC144-AM144,2)),0)</f>
        <v>0</v>
      </c>
      <c r="AX144" s="28">
        <f>IF(_Engine!$P$6=1,MAX(0,ROUND(AX143+T144-AD144-AN144,2)),0)</f>
        <v>0</v>
      </c>
      <c r="AY144" s="28">
        <f>IF(_Engine!$P$7=1,MAX(0,ROUND(AY143+U144-AE144-AO144,2)),0)</f>
        <v>0</v>
      </c>
      <c r="AZ144" s="28">
        <f>IF(_Engine!$P$8=1,MAX(0,ROUND(AZ143+V144-AF144-AP144,2)),0)</f>
        <v>0</v>
      </c>
      <c r="BA144" s="28">
        <f>IF(_Engine!$P$9=1,MAX(0,ROUND(BA143+W144-AG144-AQ144,2)),0)</f>
        <v>0</v>
      </c>
      <c r="BB144" s="28">
        <f>IF(_Engine!$P$10=1,MAX(0,ROUND(BB143+X144-AH144-AR144,2)),0)</f>
        <v>0</v>
      </c>
      <c r="BC144" s="28">
        <f>IF(_Engine!$P$11=1,MAX(0,ROUND(BC143+Y144-AI144-AS144,2)),0)</f>
        <v>0</v>
      </c>
      <c r="BD144" s="28">
        <f>IF(_Engine!$P$12=1,MAX(0,ROUND(BD143+Z144-AJ144-AT144,2)),0)</f>
        <v>0</v>
      </c>
      <c r="BE144" s="28">
        <f>ROUND(IFERROR('Debt Planner'!$C$8,0)+IFERROR(C144,0)+MAX(0,_Engine!$E$14-SUM(AA144:AJ144)),2)</f>
        <v>0</v>
      </c>
    </row>
    <row r="145" spans="1:57" x14ac:dyDescent="0.3">
      <c r="A145" s="24">
        <v>137</v>
      </c>
      <c r="B145" s="25">
        <f t="shared" ca="1" si="8"/>
        <v>50334</v>
      </c>
      <c r="C145" s="26">
        <v>0</v>
      </c>
      <c r="D145" s="27">
        <f t="shared" si="6"/>
        <v>0</v>
      </c>
      <c r="E145" s="18" t="str">
        <f>IF(_Engine!$P$3=0,"",IF((AA145+AK145)&gt;0,AA145+AK145,""))</f>
        <v/>
      </c>
      <c r="F145" s="18" t="str">
        <f>IF(_Engine!$P$4=0,"",IF((AB145+AL145)&gt;0,AB145+AL145,""))</f>
        <v/>
      </c>
      <c r="G145" s="18" t="str">
        <f>IF(_Engine!$P$5=0,"",IF((AC145+AM145)&gt;0,AC145+AM145,""))</f>
        <v/>
      </c>
      <c r="H145" s="18" t="str">
        <f>IF(_Engine!$P$6=0,"",IF((AD145+AN145)&gt;0,AD145+AN145,""))</f>
        <v/>
      </c>
      <c r="I145" s="18" t="str">
        <f>IF(_Engine!$P$7=0,"",IF((AE145+AO145)&gt;0,AE145+AO145,""))</f>
        <v/>
      </c>
      <c r="J145" s="18" t="str">
        <f>IF(_Engine!$P$8=0,"",IF((AF145+AP145)&gt;0,AF145+AP145,""))</f>
        <v/>
      </c>
      <c r="K145" s="18" t="str">
        <f>IF(_Engine!$P$9=0,"",IF((AG145+AQ145)&gt;0,AG145+AQ145,""))</f>
        <v/>
      </c>
      <c r="L145" s="18" t="str">
        <f>IF(_Engine!$P$10=0,"",IF((AH145+AR145)&gt;0,AH145+AR145,""))</f>
        <v/>
      </c>
      <c r="M145" s="18" t="str">
        <f>IF(_Engine!$P$11=0,"",IF((AI145+AS145)&gt;0,AI145+AS145,""))</f>
        <v/>
      </c>
      <c r="N145" s="18" t="str">
        <f>IF(_Engine!$P$12=0,"",IF((AJ145+AT145)&gt;0,AJ145+AT145,""))</f>
        <v/>
      </c>
      <c r="O145" s="27">
        <f t="shared" si="7"/>
        <v>0</v>
      </c>
      <c r="Q145" s="28">
        <f>IF(AND(_Engine!$P$3=1,AU144&gt;0),ROUND(AU144*_Engine!$N$3/12,2),0)</f>
        <v>0</v>
      </c>
      <c r="R145" s="28">
        <f>IF(AND(_Engine!$P$4=1,AV144&gt;0),ROUND(AV144*_Engine!$N$4/12,2),0)</f>
        <v>0</v>
      </c>
      <c r="S145" s="28">
        <f>IF(AND(_Engine!$P$5=1,AW144&gt;0),ROUND(AW144*_Engine!$N$5/12,2),0)</f>
        <v>0</v>
      </c>
      <c r="T145" s="28">
        <f>IF(AND(_Engine!$P$6=1,AX144&gt;0),ROUND(AX144*_Engine!$N$6/12,2),0)</f>
        <v>0</v>
      </c>
      <c r="U145" s="28">
        <f>IF(AND(_Engine!$P$7=1,AY144&gt;0),ROUND(AY144*_Engine!$N$7/12,2),0)</f>
        <v>0</v>
      </c>
      <c r="V145" s="28">
        <f>IF(AND(_Engine!$P$8=1,AZ144&gt;0),ROUND(AZ144*_Engine!$N$8/12,2),0)</f>
        <v>0</v>
      </c>
      <c r="W145" s="28">
        <f>IF(AND(_Engine!$P$9=1,BA144&gt;0),ROUND(BA144*_Engine!$N$9/12,2),0)</f>
        <v>0</v>
      </c>
      <c r="X145" s="28">
        <f>IF(AND(_Engine!$P$10=1,BB144&gt;0),ROUND(BB144*_Engine!$N$10/12,2),0)</f>
        <v>0</v>
      </c>
      <c r="Y145" s="28">
        <f>IF(AND(_Engine!$P$11=1,BC144&gt;0),ROUND(BC144*_Engine!$N$11/12,2),0)</f>
        <v>0</v>
      </c>
      <c r="Z145" s="28">
        <f>IF(AND(_Engine!$P$12=1,BD144&gt;0),ROUND(BD144*_Engine!$N$12/12,2),0)</f>
        <v>0</v>
      </c>
      <c r="AA145" s="28">
        <f>IF(AND(_Engine!$P$3=1,AU144&gt;0),ROUND(MIN(_Engine!$O$3,AU144+Q145),2),0)</f>
        <v>0</v>
      </c>
      <c r="AB145" s="28">
        <f>IF(AND(_Engine!$P$4=1,AV144&gt;0),ROUND(MIN(_Engine!$O$4,AV144+R145),2),0)</f>
        <v>0</v>
      </c>
      <c r="AC145" s="28">
        <f>IF(AND(_Engine!$P$5=1,AW144&gt;0),ROUND(MIN(_Engine!$O$5,AW144+S145),2),0)</f>
        <v>0</v>
      </c>
      <c r="AD145" s="28">
        <f>IF(AND(_Engine!$P$6=1,AX144&gt;0),ROUND(MIN(_Engine!$O$6,AX144+T145),2),0)</f>
        <v>0</v>
      </c>
      <c r="AE145" s="28">
        <f>IF(AND(_Engine!$P$7=1,AY144&gt;0),ROUND(MIN(_Engine!$O$7,AY144+U145),2),0)</f>
        <v>0</v>
      </c>
      <c r="AF145" s="28">
        <f>IF(AND(_Engine!$P$8=1,AZ144&gt;0),ROUND(MIN(_Engine!$O$8,AZ144+V145),2),0)</f>
        <v>0</v>
      </c>
      <c r="AG145" s="28">
        <f>IF(AND(_Engine!$P$9=1,BA144&gt;0),ROUND(MIN(_Engine!$O$9,BA144+W145),2),0)</f>
        <v>0</v>
      </c>
      <c r="AH145" s="28">
        <f>IF(AND(_Engine!$P$10=1,BB144&gt;0),ROUND(MIN(_Engine!$O$10,BB144+X145),2),0)</f>
        <v>0</v>
      </c>
      <c r="AI145" s="28">
        <f>IF(AND(_Engine!$P$11=1,BC144&gt;0),ROUND(MIN(_Engine!$O$11,BC144+Y145),2),0)</f>
        <v>0</v>
      </c>
      <c r="AJ145" s="28">
        <f>IF(AND(_Engine!$P$12=1,BD144&gt;0),ROUND(MIN(_Engine!$O$12,BD144+Z145),2),0)</f>
        <v>0</v>
      </c>
      <c r="AK145" s="28">
        <f>IF(AND(_Engine!$P$3=1,AU144&gt;0),ROUND(MAX(0,MIN(AU144+Q145-AA145,BE145-0)),2),0)</f>
        <v>0</v>
      </c>
      <c r="AL145" s="28">
        <f>IF(AND(_Engine!$P$4=1,AV144&gt;0),ROUND(MAX(0,MIN(AV144+R145-AB145,BE145-SUM(AK145:AK145))),2),0)</f>
        <v>0</v>
      </c>
      <c r="AM145" s="28">
        <f>IF(AND(_Engine!$P$5=1,AW144&gt;0),ROUND(MAX(0,MIN(AW144+S145-AC145,BE145-SUM(AK145:AL145))),2),0)</f>
        <v>0</v>
      </c>
      <c r="AN145" s="28">
        <f>IF(AND(_Engine!$P$6=1,AX144&gt;0),ROUND(MAX(0,MIN(AX144+T145-AD145,BE145-SUM(AK145:AM145))),2),0)</f>
        <v>0</v>
      </c>
      <c r="AO145" s="28">
        <f>IF(AND(_Engine!$P$7=1,AY144&gt;0),ROUND(MAX(0,MIN(AY144+U145-AE145,BE145-SUM(AK145:AN145))),2),0)</f>
        <v>0</v>
      </c>
      <c r="AP145" s="28">
        <f>IF(AND(_Engine!$P$8=1,AZ144&gt;0),ROUND(MAX(0,MIN(AZ144+V145-AF145,BE145-SUM(AK145:AO145))),2),0)</f>
        <v>0</v>
      </c>
      <c r="AQ145" s="28">
        <f>IF(AND(_Engine!$P$9=1,BA144&gt;0),ROUND(MAX(0,MIN(BA144+W145-AG145,BE145-SUM(AK145:AP145))),2),0)</f>
        <v>0</v>
      </c>
      <c r="AR145" s="28">
        <f>IF(AND(_Engine!$P$10=1,BB144&gt;0),ROUND(MAX(0,MIN(BB144+X145-AH145,BE145-SUM(AK145:AQ145))),2),0)</f>
        <v>0</v>
      </c>
      <c r="AS145" s="28">
        <f>IF(AND(_Engine!$P$11=1,BC144&gt;0),ROUND(MAX(0,MIN(BC144+Y145-AI145,BE145-SUM(AK145:AR145))),2),0)</f>
        <v>0</v>
      </c>
      <c r="AT145" s="28">
        <f>IF(AND(_Engine!$P$12=1,BD144&gt;0),ROUND(MAX(0,MIN(BD144+Z145-AJ145,BE145-SUM(AK145:AS145))),2),0)</f>
        <v>0</v>
      </c>
      <c r="AU145" s="28">
        <f>IF(_Engine!$P$3=1,MAX(0,ROUND(AU144+Q145-AA145-AK145,2)),0)</f>
        <v>0</v>
      </c>
      <c r="AV145" s="28">
        <f>IF(_Engine!$P$4=1,MAX(0,ROUND(AV144+R145-AB145-AL145,2)),0)</f>
        <v>0</v>
      </c>
      <c r="AW145" s="28">
        <f>IF(_Engine!$P$5=1,MAX(0,ROUND(AW144+S145-AC145-AM145,2)),0)</f>
        <v>0</v>
      </c>
      <c r="AX145" s="28">
        <f>IF(_Engine!$P$6=1,MAX(0,ROUND(AX144+T145-AD145-AN145,2)),0)</f>
        <v>0</v>
      </c>
      <c r="AY145" s="28">
        <f>IF(_Engine!$P$7=1,MAX(0,ROUND(AY144+U145-AE145-AO145,2)),0)</f>
        <v>0</v>
      </c>
      <c r="AZ145" s="28">
        <f>IF(_Engine!$P$8=1,MAX(0,ROUND(AZ144+V145-AF145-AP145,2)),0)</f>
        <v>0</v>
      </c>
      <c r="BA145" s="28">
        <f>IF(_Engine!$P$9=1,MAX(0,ROUND(BA144+W145-AG145-AQ145,2)),0)</f>
        <v>0</v>
      </c>
      <c r="BB145" s="28">
        <f>IF(_Engine!$P$10=1,MAX(0,ROUND(BB144+X145-AH145-AR145,2)),0)</f>
        <v>0</v>
      </c>
      <c r="BC145" s="28">
        <f>IF(_Engine!$P$11=1,MAX(0,ROUND(BC144+Y145-AI145-AS145,2)),0)</f>
        <v>0</v>
      </c>
      <c r="BD145" s="28">
        <f>IF(_Engine!$P$12=1,MAX(0,ROUND(BD144+Z145-AJ145-AT145,2)),0)</f>
        <v>0</v>
      </c>
      <c r="BE145" s="28">
        <f>ROUND(IFERROR('Debt Planner'!$C$8,0)+IFERROR(C145,0)+MAX(0,_Engine!$E$14-SUM(AA145:AJ145)),2)</f>
        <v>0</v>
      </c>
    </row>
    <row r="146" spans="1:57" x14ac:dyDescent="0.3">
      <c r="A146" s="24">
        <v>138</v>
      </c>
      <c r="B146" s="25">
        <f t="shared" ca="1" si="8"/>
        <v>50365</v>
      </c>
      <c r="C146" s="26">
        <v>0</v>
      </c>
      <c r="D146" s="27">
        <f t="shared" si="6"/>
        <v>0</v>
      </c>
      <c r="E146" s="18" t="str">
        <f>IF(_Engine!$P$3=0,"",IF((AA146+AK146)&gt;0,AA146+AK146,""))</f>
        <v/>
      </c>
      <c r="F146" s="18" t="str">
        <f>IF(_Engine!$P$4=0,"",IF((AB146+AL146)&gt;0,AB146+AL146,""))</f>
        <v/>
      </c>
      <c r="G146" s="18" t="str">
        <f>IF(_Engine!$P$5=0,"",IF((AC146+AM146)&gt;0,AC146+AM146,""))</f>
        <v/>
      </c>
      <c r="H146" s="18" t="str">
        <f>IF(_Engine!$P$6=0,"",IF((AD146+AN146)&gt;0,AD146+AN146,""))</f>
        <v/>
      </c>
      <c r="I146" s="18" t="str">
        <f>IF(_Engine!$P$7=0,"",IF((AE146+AO146)&gt;0,AE146+AO146,""))</f>
        <v/>
      </c>
      <c r="J146" s="18" t="str">
        <f>IF(_Engine!$P$8=0,"",IF((AF146+AP146)&gt;0,AF146+AP146,""))</f>
        <v/>
      </c>
      <c r="K146" s="18" t="str">
        <f>IF(_Engine!$P$9=0,"",IF((AG146+AQ146)&gt;0,AG146+AQ146,""))</f>
        <v/>
      </c>
      <c r="L146" s="18" t="str">
        <f>IF(_Engine!$P$10=0,"",IF((AH146+AR146)&gt;0,AH146+AR146,""))</f>
        <v/>
      </c>
      <c r="M146" s="18" t="str">
        <f>IF(_Engine!$P$11=0,"",IF((AI146+AS146)&gt;0,AI146+AS146,""))</f>
        <v/>
      </c>
      <c r="N146" s="18" t="str">
        <f>IF(_Engine!$P$12=0,"",IF((AJ146+AT146)&gt;0,AJ146+AT146,""))</f>
        <v/>
      </c>
      <c r="O146" s="27">
        <f t="shared" si="7"/>
        <v>0</v>
      </c>
      <c r="Q146" s="28">
        <f>IF(AND(_Engine!$P$3=1,AU145&gt;0),ROUND(AU145*_Engine!$N$3/12,2),0)</f>
        <v>0</v>
      </c>
      <c r="R146" s="28">
        <f>IF(AND(_Engine!$P$4=1,AV145&gt;0),ROUND(AV145*_Engine!$N$4/12,2),0)</f>
        <v>0</v>
      </c>
      <c r="S146" s="28">
        <f>IF(AND(_Engine!$P$5=1,AW145&gt;0),ROUND(AW145*_Engine!$N$5/12,2),0)</f>
        <v>0</v>
      </c>
      <c r="T146" s="28">
        <f>IF(AND(_Engine!$P$6=1,AX145&gt;0),ROUND(AX145*_Engine!$N$6/12,2),0)</f>
        <v>0</v>
      </c>
      <c r="U146" s="28">
        <f>IF(AND(_Engine!$P$7=1,AY145&gt;0),ROUND(AY145*_Engine!$N$7/12,2),0)</f>
        <v>0</v>
      </c>
      <c r="V146" s="28">
        <f>IF(AND(_Engine!$P$8=1,AZ145&gt;0),ROUND(AZ145*_Engine!$N$8/12,2),0)</f>
        <v>0</v>
      </c>
      <c r="W146" s="28">
        <f>IF(AND(_Engine!$P$9=1,BA145&gt;0),ROUND(BA145*_Engine!$N$9/12,2),0)</f>
        <v>0</v>
      </c>
      <c r="X146" s="28">
        <f>IF(AND(_Engine!$P$10=1,BB145&gt;0),ROUND(BB145*_Engine!$N$10/12,2),0)</f>
        <v>0</v>
      </c>
      <c r="Y146" s="28">
        <f>IF(AND(_Engine!$P$11=1,BC145&gt;0),ROUND(BC145*_Engine!$N$11/12,2),0)</f>
        <v>0</v>
      </c>
      <c r="Z146" s="28">
        <f>IF(AND(_Engine!$P$12=1,BD145&gt;0),ROUND(BD145*_Engine!$N$12/12,2),0)</f>
        <v>0</v>
      </c>
      <c r="AA146" s="28">
        <f>IF(AND(_Engine!$P$3=1,AU145&gt;0),ROUND(MIN(_Engine!$O$3,AU145+Q146),2),0)</f>
        <v>0</v>
      </c>
      <c r="AB146" s="28">
        <f>IF(AND(_Engine!$P$4=1,AV145&gt;0),ROUND(MIN(_Engine!$O$4,AV145+R146),2),0)</f>
        <v>0</v>
      </c>
      <c r="AC146" s="28">
        <f>IF(AND(_Engine!$P$5=1,AW145&gt;0),ROUND(MIN(_Engine!$O$5,AW145+S146),2),0)</f>
        <v>0</v>
      </c>
      <c r="AD146" s="28">
        <f>IF(AND(_Engine!$P$6=1,AX145&gt;0),ROUND(MIN(_Engine!$O$6,AX145+T146),2),0)</f>
        <v>0</v>
      </c>
      <c r="AE146" s="28">
        <f>IF(AND(_Engine!$P$7=1,AY145&gt;0),ROUND(MIN(_Engine!$O$7,AY145+U146),2),0)</f>
        <v>0</v>
      </c>
      <c r="AF146" s="28">
        <f>IF(AND(_Engine!$P$8=1,AZ145&gt;0),ROUND(MIN(_Engine!$O$8,AZ145+V146),2),0)</f>
        <v>0</v>
      </c>
      <c r="AG146" s="28">
        <f>IF(AND(_Engine!$P$9=1,BA145&gt;0),ROUND(MIN(_Engine!$O$9,BA145+W146),2),0)</f>
        <v>0</v>
      </c>
      <c r="AH146" s="28">
        <f>IF(AND(_Engine!$P$10=1,BB145&gt;0),ROUND(MIN(_Engine!$O$10,BB145+X146),2),0)</f>
        <v>0</v>
      </c>
      <c r="AI146" s="28">
        <f>IF(AND(_Engine!$P$11=1,BC145&gt;0),ROUND(MIN(_Engine!$O$11,BC145+Y146),2),0)</f>
        <v>0</v>
      </c>
      <c r="AJ146" s="28">
        <f>IF(AND(_Engine!$P$12=1,BD145&gt;0),ROUND(MIN(_Engine!$O$12,BD145+Z146),2),0)</f>
        <v>0</v>
      </c>
      <c r="AK146" s="28">
        <f>IF(AND(_Engine!$P$3=1,AU145&gt;0),ROUND(MAX(0,MIN(AU145+Q146-AA146,BE146-0)),2),0)</f>
        <v>0</v>
      </c>
      <c r="AL146" s="28">
        <f>IF(AND(_Engine!$P$4=1,AV145&gt;0),ROUND(MAX(0,MIN(AV145+R146-AB146,BE146-SUM(AK146:AK146))),2),0)</f>
        <v>0</v>
      </c>
      <c r="AM146" s="28">
        <f>IF(AND(_Engine!$P$5=1,AW145&gt;0),ROUND(MAX(0,MIN(AW145+S146-AC146,BE146-SUM(AK146:AL146))),2),0)</f>
        <v>0</v>
      </c>
      <c r="AN146" s="28">
        <f>IF(AND(_Engine!$P$6=1,AX145&gt;0),ROUND(MAX(0,MIN(AX145+T146-AD146,BE146-SUM(AK146:AM146))),2),0)</f>
        <v>0</v>
      </c>
      <c r="AO146" s="28">
        <f>IF(AND(_Engine!$P$7=1,AY145&gt;0),ROUND(MAX(0,MIN(AY145+U146-AE146,BE146-SUM(AK146:AN146))),2),0)</f>
        <v>0</v>
      </c>
      <c r="AP146" s="28">
        <f>IF(AND(_Engine!$P$8=1,AZ145&gt;0),ROUND(MAX(0,MIN(AZ145+V146-AF146,BE146-SUM(AK146:AO146))),2),0)</f>
        <v>0</v>
      </c>
      <c r="AQ146" s="28">
        <f>IF(AND(_Engine!$P$9=1,BA145&gt;0),ROUND(MAX(0,MIN(BA145+W146-AG146,BE146-SUM(AK146:AP146))),2),0)</f>
        <v>0</v>
      </c>
      <c r="AR146" s="28">
        <f>IF(AND(_Engine!$P$10=1,BB145&gt;0),ROUND(MAX(0,MIN(BB145+X146-AH146,BE146-SUM(AK146:AQ146))),2),0)</f>
        <v>0</v>
      </c>
      <c r="AS146" s="28">
        <f>IF(AND(_Engine!$P$11=1,BC145&gt;0),ROUND(MAX(0,MIN(BC145+Y146-AI146,BE146-SUM(AK146:AR146))),2),0)</f>
        <v>0</v>
      </c>
      <c r="AT146" s="28">
        <f>IF(AND(_Engine!$P$12=1,BD145&gt;0),ROUND(MAX(0,MIN(BD145+Z146-AJ146,BE146-SUM(AK146:AS146))),2),0)</f>
        <v>0</v>
      </c>
      <c r="AU146" s="28">
        <f>IF(_Engine!$P$3=1,MAX(0,ROUND(AU145+Q146-AA146-AK146,2)),0)</f>
        <v>0</v>
      </c>
      <c r="AV146" s="28">
        <f>IF(_Engine!$P$4=1,MAX(0,ROUND(AV145+R146-AB146-AL146,2)),0)</f>
        <v>0</v>
      </c>
      <c r="AW146" s="28">
        <f>IF(_Engine!$P$5=1,MAX(0,ROUND(AW145+S146-AC146-AM146,2)),0)</f>
        <v>0</v>
      </c>
      <c r="AX146" s="28">
        <f>IF(_Engine!$P$6=1,MAX(0,ROUND(AX145+T146-AD146-AN146,2)),0)</f>
        <v>0</v>
      </c>
      <c r="AY146" s="28">
        <f>IF(_Engine!$P$7=1,MAX(0,ROUND(AY145+U146-AE146-AO146,2)),0)</f>
        <v>0</v>
      </c>
      <c r="AZ146" s="28">
        <f>IF(_Engine!$P$8=1,MAX(0,ROUND(AZ145+V146-AF146-AP146,2)),0)</f>
        <v>0</v>
      </c>
      <c r="BA146" s="28">
        <f>IF(_Engine!$P$9=1,MAX(0,ROUND(BA145+W146-AG146-AQ146,2)),0)</f>
        <v>0</v>
      </c>
      <c r="BB146" s="28">
        <f>IF(_Engine!$P$10=1,MAX(0,ROUND(BB145+X146-AH146-AR146,2)),0)</f>
        <v>0</v>
      </c>
      <c r="BC146" s="28">
        <f>IF(_Engine!$P$11=1,MAX(0,ROUND(BC145+Y146-AI146-AS146,2)),0)</f>
        <v>0</v>
      </c>
      <c r="BD146" s="28">
        <f>IF(_Engine!$P$12=1,MAX(0,ROUND(BD145+Z146-AJ146-AT146,2)),0)</f>
        <v>0</v>
      </c>
      <c r="BE146" s="28">
        <f>ROUND(IFERROR('Debt Planner'!$C$8,0)+IFERROR(C146,0)+MAX(0,_Engine!$E$14-SUM(AA146:AJ146)),2)</f>
        <v>0</v>
      </c>
    </row>
    <row r="147" spans="1:57" x14ac:dyDescent="0.3">
      <c r="A147" s="24">
        <v>139</v>
      </c>
      <c r="B147" s="25">
        <f t="shared" ca="1" si="8"/>
        <v>50395</v>
      </c>
      <c r="C147" s="26">
        <v>0</v>
      </c>
      <c r="D147" s="27">
        <f t="shared" si="6"/>
        <v>0</v>
      </c>
      <c r="E147" s="18" t="str">
        <f>IF(_Engine!$P$3=0,"",IF((AA147+AK147)&gt;0,AA147+AK147,""))</f>
        <v/>
      </c>
      <c r="F147" s="18" t="str">
        <f>IF(_Engine!$P$4=0,"",IF((AB147+AL147)&gt;0,AB147+AL147,""))</f>
        <v/>
      </c>
      <c r="G147" s="18" t="str">
        <f>IF(_Engine!$P$5=0,"",IF((AC147+AM147)&gt;0,AC147+AM147,""))</f>
        <v/>
      </c>
      <c r="H147" s="18" t="str">
        <f>IF(_Engine!$P$6=0,"",IF((AD147+AN147)&gt;0,AD147+AN147,""))</f>
        <v/>
      </c>
      <c r="I147" s="18" t="str">
        <f>IF(_Engine!$P$7=0,"",IF((AE147+AO147)&gt;0,AE147+AO147,""))</f>
        <v/>
      </c>
      <c r="J147" s="18" t="str">
        <f>IF(_Engine!$P$8=0,"",IF((AF147+AP147)&gt;0,AF147+AP147,""))</f>
        <v/>
      </c>
      <c r="K147" s="18" t="str">
        <f>IF(_Engine!$P$9=0,"",IF((AG147+AQ147)&gt;0,AG147+AQ147,""))</f>
        <v/>
      </c>
      <c r="L147" s="18" t="str">
        <f>IF(_Engine!$P$10=0,"",IF((AH147+AR147)&gt;0,AH147+AR147,""))</f>
        <v/>
      </c>
      <c r="M147" s="18" t="str">
        <f>IF(_Engine!$P$11=0,"",IF((AI147+AS147)&gt;0,AI147+AS147,""))</f>
        <v/>
      </c>
      <c r="N147" s="18" t="str">
        <f>IF(_Engine!$P$12=0,"",IF((AJ147+AT147)&gt;0,AJ147+AT147,""))</f>
        <v/>
      </c>
      <c r="O147" s="27">
        <f t="shared" si="7"/>
        <v>0</v>
      </c>
      <c r="Q147" s="28">
        <f>IF(AND(_Engine!$P$3=1,AU146&gt;0),ROUND(AU146*_Engine!$N$3/12,2),0)</f>
        <v>0</v>
      </c>
      <c r="R147" s="28">
        <f>IF(AND(_Engine!$P$4=1,AV146&gt;0),ROUND(AV146*_Engine!$N$4/12,2),0)</f>
        <v>0</v>
      </c>
      <c r="S147" s="28">
        <f>IF(AND(_Engine!$P$5=1,AW146&gt;0),ROUND(AW146*_Engine!$N$5/12,2),0)</f>
        <v>0</v>
      </c>
      <c r="T147" s="28">
        <f>IF(AND(_Engine!$P$6=1,AX146&gt;0),ROUND(AX146*_Engine!$N$6/12,2),0)</f>
        <v>0</v>
      </c>
      <c r="U147" s="28">
        <f>IF(AND(_Engine!$P$7=1,AY146&gt;0),ROUND(AY146*_Engine!$N$7/12,2),0)</f>
        <v>0</v>
      </c>
      <c r="V147" s="28">
        <f>IF(AND(_Engine!$P$8=1,AZ146&gt;0),ROUND(AZ146*_Engine!$N$8/12,2),0)</f>
        <v>0</v>
      </c>
      <c r="W147" s="28">
        <f>IF(AND(_Engine!$P$9=1,BA146&gt;0),ROUND(BA146*_Engine!$N$9/12,2),0)</f>
        <v>0</v>
      </c>
      <c r="X147" s="28">
        <f>IF(AND(_Engine!$P$10=1,BB146&gt;0),ROUND(BB146*_Engine!$N$10/12,2),0)</f>
        <v>0</v>
      </c>
      <c r="Y147" s="28">
        <f>IF(AND(_Engine!$P$11=1,BC146&gt;0),ROUND(BC146*_Engine!$N$11/12,2),0)</f>
        <v>0</v>
      </c>
      <c r="Z147" s="28">
        <f>IF(AND(_Engine!$P$12=1,BD146&gt;0),ROUND(BD146*_Engine!$N$12/12,2),0)</f>
        <v>0</v>
      </c>
      <c r="AA147" s="28">
        <f>IF(AND(_Engine!$P$3=1,AU146&gt;0),ROUND(MIN(_Engine!$O$3,AU146+Q147),2),0)</f>
        <v>0</v>
      </c>
      <c r="AB147" s="28">
        <f>IF(AND(_Engine!$P$4=1,AV146&gt;0),ROUND(MIN(_Engine!$O$4,AV146+R147),2),0)</f>
        <v>0</v>
      </c>
      <c r="AC147" s="28">
        <f>IF(AND(_Engine!$P$5=1,AW146&gt;0),ROUND(MIN(_Engine!$O$5,AW146+S147),2),0)</f>
        <v>0</v>
      </c>
      <c r="AD147" s="28">
        <f>IF(AND(_Engine!$P$6=1,AX146&gt;0),ROUND(MIN(_Engine!$O$6,AX146+T147),2),0)</f>
        <v>0</v>
      </c>
      <c r="AE147" s="28">
        <f>IF(AND(_Engine!$P$7=1,AY146&gt;0),ROUND(MIN(_Engine!$O$7,AY146+U147),2),0)</f>
        <v>0</v>
      </c>
      <c r="AF147" s="28">
        <f>IF(AND(_Engine!$P$8=1,AZ146&gt;0),ROUND(MIN(_Engine!$O$8,AZ146+V147),2),0)</f>
        <v>0</v>
      </c>
      <c r="AG147" s="28">
        <f>IF(AND(_Engine!$P$9=1,BA146&gt;0),ROUND(MIN(_Engine!$O$9,BA146+W147),2),0)</f>
        <v>0</v>
      </c>
      <c r="AH147" s="28">
        <f>IF(AND(_Engine!$P$10=1,BB146&gt;0),ROUND(MIN(_Engine!$O$10,BB146+X147),2),0)</f>
        <v>0</v>
      </c>
      <c r="AI147" s="28">
        <f>IF(AND(_Engine!$P$11=1,BC146&gt;0),ROUND(MIN(_Engine!$O$11,BC146+Y147),2),0)</f>
        <v>0</v>
      </c>
      <c r="AJ147" s="28">
        <f>IF(AND(_Engine!$P$12=1,BD146&gt;0),ROUND(MIN(_Engine!$O$12,BD146+Z147),2),0)</f>
        <v>0</v>
      </c>
      <c r="AK147" s="28">
        <f>IF(AND(_Engine!$P$3=1,AU146&gt;0),ROUND(MAX(0,MIN(AU146+Q147-AA147,BE147-0)),2),0)</f>
        <v>0</v>
      </c>
      <c r="AL147" s="28">
        <f>IF(AND(_Engine!$P$4=1,AV146&gt;0),ROUND(MAX(0,MIN(AV146+R147-AB147,BE147-SUM(AK147:AK147))),2),0)</f>
        <v>0</v>
      </c>
      <c r="AM147" s="28">
        <f>IF(AND(_Engine!$P$5=1,AW146&gt;0),ROUND(MAX(0,MIN(AW146+S147-AC147,BE147-SUM(AK147:AL147))),2),0)</f>
        <v>0</v>
      </c>
      <c r="AN147" s="28">
        <f>IF(AND(_Engine!$P$6=1,AX146&gt;0),ROUND(MAX(0,MIN(AX146+T147-AD147,BE147-SUM(AK147:AM147))),2),0)</f>
        <v>0</v>
      </c>
      <c r="AO147" s="28">
        <f>IF(AND(_Engine!$P$7=1,AY146&gt;0),ROUND(MAX(0,MIN(AY146+U147-AE147,BE147-SUM(AK147:AN147))),2),0)</f>
        <v>0</v>
      </c>
      <c r="AP147" s="28">
        <f>IF(AND(_Engine!$P$8=1,AZ146&gt;0),ROUND(MAX(0,MIN(AZ146+V147-AF147,BE147-SUM(AK147:AO147))),2),0)</f>
        <v>0</v>
      </c>
      <c r="AQ147" s="28">
        <f>IF(AND(_Engine!$P$9=1,BA146&gt;0),ROUND(MAX(0,MIN(BA146+W147-AG147,BE147-SUM(AK147:AP147))),2),0)</f>
        <v>0</v>
      </c>
      <c r="AR147" s="28">
        <f>IF(AND(_Engine!$P$10=1,BB146&gt;0),ROUND(MAX(0,MIN(BB146+X147-AH147,BE147-SUM(AK147:AQ147))),2),0)</f>
        <v>0</v>
      </c>
      <c r="AS147" s="28">
        <f>IF(AND(_Engine!$P$11=1,BC146&gt;0),ROUND(MAX(0,MIN(BC146+Y147-AI147,BE147-SUM(AK147:AR147))),2),0)</f>
        <v>0</v>
      </c>
      <c r="AT147" s="28">
        <f>IF(AND(_Engine!$P$12=1,BD146&gt;0),ROUND(MAX(0,MIN(BD146+Z147-AJ147,BE147-SUM(AK147:AS147))),2),0)</f>
        <v>0</v>
      </c>
      <c r="AU147" s="28">
        <f>IF(_Engine!$P$3=1,MAX(0,ROUND(AU146+Q147-AA147-AK147,2)),0)</f>
        <v>0</v>
      </c>
      <c r="AV147" s="28">
        <f>IF(_Engine!$P$4=1,MAX(0,ROUND(AV146+R147-AB147-AL147,2)),0)</f>
        <v>0</v>
      </c>
      <c r="AW147" s="28">
        <f>IF(_Engine!$P$5=1,MAX(0,ROUND(AW146+S147-AC147-AM147,2)),0)</f>
        <v>0</v>
      </c>
      <c r="AX147" s="28">
        <f>IF(_Engine!$P$6=1,MAX(0,ROUND(AX146+T147-AD147-AN147,2)),0)</f>
        <v>0</v>
      </c>
      <c r="AY147" s="28">
        <f>IF(_Engine!$P$7=1,MAX(0,ROUND(AY146+U147-AE147-AO147,2)),0)</f>
        <v>0</v>
      </c>
      <c r="AZ147" s="28">
        <f>IF(_Engine!$P$8=1,MAX(0,ROUND(AZ146+V147-AF147-AP147,2)),0)</f>
        <v>0</v>
      </c>
      <c r="BA147" s="28">
        <f>IF(_Engine!$P$9=1,MAX(0,ROUND(BA146+W147-AG147-AQ147,2)),0)</f>
        <v>0</v>
      </c>
      <c r="BB147" s="28">
        <f>IF(_Engine!$P$10=1,MAX(0,ROUND(BB146+X147-AH147-AR147,2)),0)</f>
        <v>0</v>
      </c>
      <c r="BC147" s="28">
        <f>IF(_Engine!$P$11=1,MAX(0,ROUND(BC146+Y147-AI147-AS147,2)),0)</f>
        <v>0</v>
      </c>
      <c r="BD147" s="28">
        <f>IF(_Engine!$P$12=1,MAX(0,ROUND(BD146+Z147-AJ147-AT147,2)),0)</f>
        <v>0</v>
      </c>
      <c r="BE147" s="28">
        <f>ROUND(IFERROR('Debt Planner'!$C$8,0)+IFERROR(C147,0)+MAX(0,_Engine!$E$14-SUM(AA147:AJ147)),2)</f>
        <v>0</v>
      </c>
    </row>
    <row r="148" spans="1:57" x14ac:dyDescent="0.3">
      <c r="A148" s="24">
        <v>140</v>
      </c>
      <c r="B148" s="25">
        <f t="shared" ca="1" si="8"/>
        <v>50426</v>
      </c>
      <c r="C148" s="26">
        <v>0</v>
      </c>
      <c r="D148" s="27">
        <f t="shared" si="6"/>
        <v>0</v>
      </c>
      <c r="E148" s="18" t="str">
        <f>IF(_Engine!$P$3=0,"",IF((AA148+AK148)&gt;0,AA148+AK148,""))</f>
        <v/>
      </c>
      <c r="F148" s="18" t="str">
        <f>IF(_Engine!$P$4=0,"",IF((AB148+AL148)&gt;0,AB148+AL148,""))</f>
        <v/>
      </c>
      <c r="G148" s="18" t="str">
        <f>IF(_Engine!$P$5=0,"",IF((AC148+AM148)&gt;0,AC148+AM148,""))</f>
        <v/>
      </c>
      <c r="H148" s="18" t="str">
        <f>IF(_Engine!$P$6=0,"",IF((AD148+AN148)&gt;0,AD148+AN148,""))</f>
        <v/>
      </c>
      <c r="I148" s="18" t="str">
        <f>IF(_Engine!$P$7=0,"",IF((AE148+AO148)&gt;0,AE148+AO148,""))</f>
        <v/>
      </c>
      <c r="J148" s="18" t="str">
        <f>IF(_Engine!$P$8=0,"",IF((AF148+AP148)&gt;0,AF148+AP148,""))</f>
        <v/>
      </c>
      <c r="K148" s="18" t="str">
        <f>IF(_Engine!$P$9=0,"",IF((AG148+AQ148)&gt;0,AG148+AQ148,""))</f>
        <v/>
      </c>
      <c r="L148" s="18" t="str">
        <f>IF(_Engine!$P$10=0,"",IF((AH148+AR148)&gt;0,AH148+AR148,""))</f>
        <v/>
      </c>
      <c r="M148" s="18" t="str">
        <f>IF(_Engine!$P$11=0,"",IF((AI148+AS148)&gt;0,AI148+AS148,""))</f>
        <v/>
      </c>
      <c r="N148" s="18" t="str">
        <f>IF(_Engine!$P$12=0,"",IF((AJ148+AT148)&gt;0,AJ148+AT148,""))</f>
        <v/>
      </c>
      <c r="O148" s="27">
        <f t="shared" si="7"/>
        <v>0</v>
      </c>
      <c r="Q148" s="28">
        <f>IF(AND(_Engine!$P$3=1,AU147&gt;0),ROUND(AU147*_Engine!$N$3/12,2),0)</f>
        <v>0</v>
      </c>
      <c r="R148" s="28">
        <f>IF(AND(_Engine!$P$4=1,AV147&gt;0),ROUND(AV147*_Engine!$N$4/12,2),0)</f>
        <v>0</v>
      </c>
      <c r="S148" s="28">
        <f>IF(AND(_Engine!$P$5=1,AW147&gt;0),ROUND(AW147*_Engine!$N$5/12,2),0)</f>
        <v>0</v>
      </c>
      <c r="T148" s="28">
        <f>IF(AND(_Engine!$P$6=1,AX147&gt;0),ROUND(AX147*_Engine!$N$6/12,2),0)</f>
        <v>0</v>
      </c>
      <c r="U148" s="28">
        <f>IF(AND(_Engine!$P$7=1,AY147&gt;0),ROUND(AY147*_Engine!$N$7/12,2),0)</f>
        <v>0</v>
      </c>
      <c r="V148" s="28">
        <f>IF(AND(_Engine!$P$8=1,AZ147&gt;0),ROUND(AZ147*_Engine!$N$8/12,2),0)</f>
        <v>0</v>
      </c>
      <c r="W148" s="28">
        <f>IF(AND(_Engine!$P$9=1,BA147&gt;0),ROUND(BA147*_Engine!$N$9/12,2),0)</f>
        <v>0</v>
      </c>
      <c r="X148" s="28">
        <f>IF(AND(_Engine!$P$10=1,BB147&gt;0),ROUND(BB147*_Engine!$N$10/12,2),0)</f>
        <v>0</v>
      </c>
      <c r="Y148" s="28">
        <f>IF(AND(_Engine!$P$11=1,BC147&gt;0),ROUND(BC147*_Engine!$N$11/12,2),0)</f>
        <v>0</v>
      </c>
      <c r="Z148" s="28">
        <f>IF(AND(_Engine!$P$12=1,BD147&gt;0),ROUND(BD147*_Engine!$N$12/12,2),0)</f>
        <v>0</v>
      </c>
      <c r="AA148" s="28">
        <f>IF(AND(_Engine!$P$3=1,AU147&gt;0),ROUND(MIN(_Engine!$O$3,AU147+Q148),2),0)</f>
        <v>0</v>
      </c>
      <c r="AB148" s="28">
        <f>IF(AND(_Engine!$P$4=1,AV147&gt;0),ROUND(MIN(_Engine!$O$4,AV147+R148),2),0)</f>
        <v>0</v>
      </c>
      <c r="AC148" s="28">
        <f>IF(AND(_Engine!$P$5=1,AW147&gt;0),ROUND(MIN(_Engine!$O$5,AW147+S148),2),0)</f>
        <v>0</v>
      </c>
      <c r="AD148" s="28">
        <f>IF(AND(_Engine!$P$6=1,AX147&gt;0),ROUND(MIN(_Engine!$O$6,AX147+T148),2),0)</f>
        <v>0</v>
      </c>
      <c r="AE148" s="28">
        <f>IF(AND(_Engine!$P$7=1,AY147&gt;0),ROUND(MIN(_Engine!$O$7,AY147+U148),2),0)</f>
        <v>0</v>
      </c>
      <c r="AF148" s="28">
        <f>IF(AND(_Engine!$P$8=1,AZ147&gt;0),ROUND(MIN(_Engine!$O$8,AZ147+V148),2),0)</f>
        <v>0</v>
      </c>
      <c r="AG148" s="28">
        <f>IF(AND(_Engine!$P$9=1,BA147&gt;0),ROUND(MIN(_Engine!$O$9,BA147+W148),2),0)</f>
        <v>0</v>
      </c>
      <c r="AH148" s="28">
        <f>IF(AND(_Engine!$P$10=1,BB147&gt;0),ROUND(MIN(_Engine!$O$10,BB147+X148),2),0)</f>
        <v>0</v>
      </c>
      <c r="AI148" s="28">
        <f>IF(AND(_Engine!$P$11=1,BC147&gt;0),ROUND(MIN(_Engine!$O$11,BC147+Y148),2),0)</f>
        <v>0</v>
      </c>
      <c r="AJ148" s="28">
        <f>IF(AND(_Engine!$P$12=1,BD147&gt;0),ROUND(MIN(_Engine!$O$12,BD147+Z148),2),0)</f>
        <v>0</v>
      </c>
      <c r="AK148" s="28">
        <f>IF(AND(_Engine!$P$3=1,AU147&gt;0),ROUND(MAX(0,MIN(AU147+Q148-AA148,BE148-0)),2),0)</f>
        <v>0</v>
      </c>
      <c r="AL148" s="28">
        <f>IF(AND(_Engine!$P$4=1,AV147&gt;0),ROUND(MAX(0,MIN(AV147+R148-AB148,BE148-SUM(AK148:AK148))),2),0)</f>
        <v>0</v>
      </c>
      <c r="AM148" s="28">
        <f>IF(AND(_Engine!$P$5=1,AW147&gt;0),ROUND(MAX(0,MIN(AW147+S148-AC148,BE148-SUM(AK148:AL148))),2),0)</f>
        <v>0</v>
      </c>
      <c r="AN148" s="28">
        <f>IF(AND(_Engine!$P$6=1,AX147&gt;0),ROUND(MAX(0,MIN(AX147+T148-AD148,BE148-SUM(AK148:AM148))),2),0)</f>
        <v>0</v>
      </c>
      <c r="AO148" s="28">
        <f>IF(AND(_Engine!$P$7=1,AY147&gt;0),ROUND(MAX(0,MIN(AY147+U148-AE148,BE148-SUM(AK148:AN148))),2),0)</f>
        <v>0</v>
      </c>
      <c r="AP148" s="28">
        <f>IF(AND(_Engine!$P$8=1,AZ147&gt;0),ROUND(MAX(0,MIN(AZ147+V148-AF148,BE148-SUM(AK148:AO148))),2),0)</f>
        <v>0</v>
      </c>
      <c r="AQ148" s="28">
        <f>IF(AND(_Engine!$P$9=1,BA147&gt;0),ROUND(MAX(0,MIN(BA147+W148-AG148,BE148-SUM(AK148:AP148))),2),0)</f>
        <v>0</v>
      </c>
      <c r="AR148" s="28">
        <f>IF(AND(_Engine!$P$10=1,BB147&gt;0),ROUND(MAX(0,MIN(BB147+X148-AH148,BE148-SUM(AK148:AQ148))),2),0)</f>
        <v>0</v>
      </c>
      <c r="AS148" s="28">
        <f>IF(AND(_Engine!$P$11=1,BC147&gt;0),ROUND(MAX(0,MIN(BC147+Y148-AI148,BE148-SUM(AK148:AR148))),2),0)</f>
        <v>0</v>
      </c>
      <c r="AT148" s="28">
        <f>IF(AND(_Engine!$P$12=1,BD147&gt;0),ROUND(MAX(0,MIN(BD147+Z148-AJ148,BE148-SUM(AK148:AS148))),2),0)</f>
        <v>0</v>
      </c>
      <c r="AU148" s="28">
        <f>IF(_Engine!$P$3=1,MAX(0,ROUND(AU147+Q148-AA148-AK148,2)),0)</f>
        <v>0</v>
      </c>
      <c r="AV148" s="28">
        <f>IF(_Engine!$P$4=1,MAX(0,ROUND(AV147+R148-AB148-AL148,2)),0)</f>
        <v>0</v>
      </c>
      <c r="AW148" s="28">
        <f>IF(_Engine!$P$5=1,MAX(0,ROUND(AW147+S148-AC148-AM148,2)),0)</f>
        <v>0</v>
      </c>
      <c r="AX148" s="28">
        <f>IF(_Engine!$P$6=1,MAX(0,ROUND(AX147+T148-AD148-AN148,2)),0)</f>
        <v>0</v>
      </c>
      <c r="AY148" s="28">
        <f>IF(_Engine!$P$7=1,MAX(0,ROUND(AY147+U148-AE148-AO148,2)),0)</f>
        <v>0</v>
      </c>
      <c r="AZ148" s="28">
        <f>IF(_Engine!$P$8=1,MAX(0,ROUND(AZ147+V148-AF148-AP148,2)),0)</f>
        <v>0</v>
      </c>
      <c r="BA148" s="28">
        <f>IF(_Engine!$P$9=1,MAX(0,ROUND(BA147+W148-AG148-AQ148,2)),0)</f>
        <v>0</v>
      </c>
      <c r="BB148" s="28">
        <f>IF(_Engine!$P$10=1,MAX(0,ROUND(BB147+X148-AH148-AR148,2)),0)</f>
        <v>0</v>
      </c>
      <c r="BC148" s="28">
        <f>IF(_Engine!$P$11=1,MAX(0,ROUND(BC147+Y148-AI148-AS148,2)),0)</f>
        <v>0</v>
      </c>
      <c r="BD148" s="28">
        <f>IF(_Engine!$P$12=1,MAX(0,ROUND(BD147+Z148-AJ148-AT148,2)),0)</f>
        <v>0</v>
      </c>
      <c r="BE148" s="28">
        <f>ROUND(IFERROR('Debt Planner'!$C$8,0)+IFERROR(C148,0)+MAX(0,_Engine!$E$14-SUM(AA148:AJ148)),2)</f>
        <v>0</v>
      </c>
    </row>
    <row r="149" spans="1:57" x14ac:dyDescent="0.3">
      <c r="A149" s="24">
        <v>141</v>
      </c>
      <c r="B149" s="25">
        <f t="shared" ca="1" si="8"/>
        <v>50457</v>
      </c>
      <c r="C149" s="26">
        <v>0</v>
      </c>
      <c r="D149" s="27">
        <f t="shared" si="6"/>
        <v>0</v>
      </c>
      <c r="E149" s="18" t="str">
        <f>IF(_Engine!$P$3=0,"",IF((AA149+AK149)&gt;0,AA149+AK149,""))</f>
        <v/>
      </c>
      <c r="F149" s="18" t="str">
        <f>IF(_Engine!$P$4=0,"",IF((AB149+AL149)&gt;0,AB149+AL149,""))</f>
        <v/>
      </c>
      <c r="G149" s="18" t="str">
        <f>IF(_Engine!$P$5=0,"",IF((AC149+AM149)&gt;0,AC149+AM149,""))</f>
        <v/>
      </c>
      <c r="H149" s="18" t="str">
        <f>IF(_Engine!$P$6=0,"",IF((AD149+AN149)&gt;0,AD149+AN149,""))</f>
        <v/>
      </c>
      <c r="I149" s="18" t="str">
        <f>IF(_Engine!$P$7=0,"",IF((AE149+AO149)&gt;0,AE149+AO149,""))</f>
        <v/>
      </c>
      <c r="J149" s="18" t="str">
        <f>IF(_Engine!$P$8=0,"",IF((AF149+AP149)&gt;0,AF149+AP149,""))</f>
        <v/>
      </c>
      <c r="K149" s="18" t="str">
        <f>IF(_Engine!$P$9=0,"",IF((AG149+AQ149)&gt;0,AG149+AQ149,""))</f>
        <v/>
      </c>
      <c r="L149" s="18" t="str">
        <f>IF(_Engine!$P$10=0,"",IF((AH149+AR149)&gt;0,AH149+AR149,""))</f>
        <v/>
      </c>
      <c r="M149" s="18" t="str">
        <f>IF(_Engine!$P$11=0,"",IF((AI149+AS149)&gt;0,AI149+AS149,""))</f>
        <v/>
      </c>
      <c r="N149" s="18" t="str">
        <f>IF(_Engine!$P$12=0,"",IF((AJ149+AT149)&gt;0,AJ149+AT149,""))</f>
        <v/>
      </c>
      <c r="O149" s="27">
        <f t="shared" si="7"/>
        <v>0</v>
      </c>
      <c r="Q149" s="28">
        <f>IF(AND(_Engine!$P$3=1,AU148&gt;0),ROUND(AU148*_Engine!$N$3/12,2),0)</f>
        <v>0</v>
      </c>
      <c r="R149" s="28">
        <f>IF(AND(_Engine!$P$4=1,AV148&gt;0),ROUND(AV148*_Engine!$N$4/12,2),0)</f>
        <v>0</v>
      </c>
      <c r="S149" s="28">
        <f>IF(AND(_Engine!$P$5=1,AW148&gt;0),ROUND(AW148*_Engine!$N$5/12,2),0)</f>
        <v>0</v>
      </c>
      <c r="T149" s="28">
        <f>IF(AND(_Engine!$P$6=1,AX148&gt;0),ROUND(AX148*_Engine!$N$6/12,2),0)</f>
        <v>0</v>
      </c>
      <c r="U149" s="28">
        <f>IF(AND(_Engine!$P$7=1,AY148&gt;0),ROUND(AY148*_Engine!$N$7/12,2),0)</f>
        <v>0</v>
      </c>
      <c r="V149" s="28">
        <f>IF(AND(_Engine!$P$8=1,AZ148&gt;0),ROUND(AZ148*_Engine!$N$8/12,2),0)</f>
        <v>0</v>
      </c>
      <c r="W149" s="28">
        <f>IF(AND(_Engine!$P$9=1,BA148&gt;0),ROUND(BA148*_Engine!$N$9/12,2),0)</f>
        <v>0</v>
      </c>
      <c r="X149" s="28">
        <f>IF(AND(_Engine!$P$10=1,BB148&gt;0),ROUND(BB148*_Engine!$N$10/12,2),0)</f>
        <v>0</v>
      </c>
      <c r="Y149" s="28">
        <f>IF(AND(_Engine!$P$11=1,BC148&gt;0),ROUND(BC148*_Engine!$N$11/12,2),0)</f>
        <v>0</v>
      </c>
      <c r="Z149" s="28">
        <f>IF(AND(_Engine!$P$12=1,BD148&gt;0),ROUND(BD148*_Engine!$N$12/12,2),0)</f>
        <v>0</v>
      </c>
      <c r="AA149" s="28">
        <f>IF(AND(_Engine!$P$3=1,AU148&gt;0),ROUND(MIN(_Engine!$O$3,AU148+Q149),2),0)</f>
        <v>0</v>
      </c>
      <c r="AB149" s="28">
        <f>IF(AND(_Engine!$P$4=1,AV148&gt;0),ROUND(MIN(_Engine!$O$4,AV148+R149),2),0)</f>
        <v>0</v>
      </c>
      <c r="AC149" s="28">
        <f>IF(AND(_Engine!$P$5=1,AW148&gt;0),ROUND(MIN(_Engine!$O$5,AW148+S149),2),0)</f>
        <v>0</v>
      </c>
      <c r="AD149" s="28">
        <f>IF(AND(_Engine!$P$6=1,AX148&gt;0),ROUND(MIN(_Engine!$O$6,AX148+T149),2),0)</f>
        <v>0</v>
      </c>
      <c r="AE149" s="28">
        <f>IF(AND(_Engine!$P$7=1,AY148&gt;0),ROUND(MIN(_Engine!$O$7,AY148+U149),2),0)</f>
        <v>0</v>
      </c>
      <c r="AF149" s="28">
        <f>IF(AND(_Engine!$P$8=1,AZ148&gt;0),ROUND(MIN(_Engine!$O$8,AZ148+V149),2),0)</f>
        <v>0</v>
      </c>
      <c r="AG149" s="28">
        <f>IF(AND(_Engine!$P$9=1,BA148&gt;0),ROUND(MIN(_Engine!$O$9,BA148+W149),2),0)</f>
        <v>0</v>
      </c>
      <c r="AH149" s="28">
        <f>IF(AND(_Engine!$P$10=1,BB148&gt;0),ROUND(MIN(_Engine!$O$10,BB148+X149),2),0)</f>
        <v>0</v>
      </c>
      <c r="AI149" s="28">
        <f>IF(AND(_Engine!$P$11=1,BC148&gt;0),ROUND(MIN(_Engine!$O$11,BC148+Y149),2),0)</f>
        <v>0</v>
      </c>
      <c r="AJ149" s="28">
        <f>IF(AND(_Engine!$P$12=1,BD148&gt;0),ROUND(MIN(_Engine!$O$12,BD148+Z149),2),0)</f>
        <v>0</v>
      </c>
      <c r="AK149" s="28">
        <f>IF(AND(_Engine!$P$3=1,AU148&gt;0),ROUND(MAX(0,MIN(AU148+Q149-AA149,BE149-0)),2),0)</f>
        <v>0</v>
      </c>
      <c r="AL149" s="28">
        <f>IF(AND(_Engine!$P$4=1,AV148&gt;0),ROUND(MAX(0,MIN(AV148+R149-AB149,BE149-SUM(AK149:AK149))),2),0)</f>
        <v>0</v>
      </c>
      <c r="AM149" s="28">
        <f>IF(AND(_Engine!$P$5=1,AW148&gt;0),ROUND(MAX(0,MIN(AW148+S149-AC149,BE149-SUM(AK149:AL149))),2),0)</f>
        <v>0</v>
      </c>
      <c r="AN149" s="28">
        <f>IF(AND(_Engine!$P$6=1,AX148&gt;0),ROUND(MAX(0,MIN(AX148+T149-AD149,BE149-SUM(AK149:AM149))),2),0)</f>
        <v>0</v>
      </c>
      <c r="AO149" s="28">
        <f>IF(AND(_Engine!$P$7=1,AY148&gt;0),ROUND(MAX(0,MIN(AY148+U149-AE149,BE149-SUM(AK149:AN149))),2),0)</f>
        <v>0</v>
      </c>
      <c r="AP149" s="28">
        <f>IF(AND(_Engine!$P$8=1,AZ148&gt;0),ROUND(MAX(0,MIN(AZ148+V149-AF149,BE149-SUM(AK149:AO149))),2),0)</f>
        <v>0</v>
      </c>
      <c r="AQ149" s="28">
        <f>IF(AND(_Engine!$P$9=1,BA148&gt;0),ROUND(MAX(0,MIN(BA148+W149-AG149,BE149-SUM(AK149:AP149))),2),0)</f>
        <v>0</v>
      </c>
      <c r="AR149" s="28">
        <f>IF(AND(_Engine!$P$10=1,BB148&gt;0),ROUND(MAX(0,MIN(BB148+X149-AH149,BE149-SUM(AK149:AQ149))),2),0)</f>
        <v>0</v>
      </c>
      <c r="AS149" s="28">
        <f>IF(AND(_Engine!$P$11=1,BC148&gt;0),ROUND(MAX(0,MIN(BC148+Y149-AI149,BE149-SUM(AK149:AR149))),2),0)</f>
        <v>0</v>
      </c>
      <c r="AT149" s="28">
        <f>IF(AND(_Engine!$P$12=1,BD148&gt;0),ROUND(MAX(0,MIN(BD148+Z149-AJ149,BE149-SUM(AK149:AS149))),2),0)</f>
        <v>0</v>
      </c>
      <c r="AU149" s="28">
        <f>IF(_Engine!$P$3=1,MAX(0,ROUND(AU148+Q149-AA149-AK149,2)),0)</f>
        <v>0</v>
      </c>
      <c r="AV149" s="28">
        <f>IF(_Engine!$P$4=1,MAX(0,ROUND(AV148+R149-AB149-AL149,2)),0)</f>
        <v>0</v>
      </c>
      <c r="AW149" s="28">
        <f>IF(_Engine!$P$5=1,MAX(0,ROUND(AW148+S149-AC149-AM149,2)),0)</f>
        <v>0</v>
      </c>
      <c r="AX149" s="28">
        <f>IF(_Engine!$P$6=1,MAX(0,ROUND(AX148+T149-AD149-AN149,2)),0)</f>
        <v>0</v>
      </c>
      <c r="AY149" s="28">
        <f>IF(_Engine!$P$7=1,MAX(0,ROUND(AY148+U149-AE149-AO149,2)),0)</f>
        <v>0</v>
      </c>
      <c r="AZ149" s="28">
        <f>IF(_Engine!$P$8=1,MAX(0,ROUND(AZ148+V149-AF149-AP149,2)),0)</f>
        <v>0</v>
      </c>
      <c r="BA149" s="28">
        <f>IF(_Engine!$P$9=1,MAX(0,ROUND(BA148+W149-AG149-AQ149,2)),0)</f>
        <v>0</v>
      </c>
      <c r="BB149" s="28">
        <f>IF(_Engine!$P$10=1,MAX(0,ROUND(BB148+X149-AH149-AR149,2)),0)</f>
        <v>0</v>
      </c>
      <c r="BC149" s="28">
        <f>IF(_Engine!$P$11=1,MAX(0,ROUND(BC148+Y149-AI149-AS149,2)),0)</f>
        <v>0</v>
      </c>
      <c r="BD149" s="28">
        <f>IF(_Engine!$P$12=1,MAX(0,ROUND(BD148+Z149-AJ149-AT149,2)),0)</f>
        <v>0</v>
      </c>
      <c r="BE149" s="28">
        <f>ROUND(IFERROR('Debt Planner'!$C$8,0)+IFERROR(C149,0)+MAX(0,_Engine!$E$14-SUM(AA149:AJ149)),2)</f>
        <v>0</v>
      </c>
    </row>
    <row r="150" spans="1:57" x14ac:dyDescent="0.3">
      <c r="A150" s="24">
        <v>142</v>
      </c>
      <c r="B150" s="25">
        <f t="shared" ca="1" si="8"/>
        <v>50485</v>
      </c>
      <c r="C150" s="26">
        <v>0</v>
      </c>
      <c r="D150" s="27">
        <f t="shared" si="6"/>
        <v>0</v>
      </c>
      <c r="E150" s="18" t="str">
        <f>IF(_Engine!$P$3=0,"",IF((AA150+AK150)&gt;0,AA150+AK150,""))</f>
        <v/>
      </c>
      <c r="F150" s="18" t="str">
        <f>IF(_Engine!$P$4=0,"",IF((AB150+AL150)&gt;0,AB150+AL150,""))</f>
        <v/>
      </c>
      <c r="G150" s="18" t="str">
        <f>IF(_Engine!$P$5=0,"",IF((AC150+AM150)&gt;0,AC150+AM150,""))</f>
        <v/>
      </c>
      <c r="H150" s="18" t="str">
        <f>IF(_Engine!$P$6=0,"",IF((AD150+AN150)&gt;0,AD150+AN150,""))</f>
        <v/>
      </c>
      <c r="I150" s="18" t="str">
        <f>IF(_Engine!$P$7=0,"",IF((AE150+AO150)&gt;0,AE150+AO150,""))</f>
        <v/>
      </c>
      <c r="J150" s="18" t="str">
        <f>IF(_Engine!$P$8=0,"",IF((AF150+AP150)&gt;0,AF150+AP150,""))</f>
        <v/>
      </c>
      <c r="K150" s="18" t="str">
        <f>IF(_Engine!$P$9=0,"",IF((AG150+AQ150)&gt;0,AG150+AQ150,""))</f>
        <v/>
      </c>
      <c r="L150" s="18" t="str">
        <f>IF(_Engine!$P$10=0,"",IF((AH150+AR150)&gt;0,AH150+AR150,""))</f>
        <v/>
      </c>
      <c r="M150" s="18" t="str">
        <f>IF(_Engine!$P$11=0,"",IF((AI150+AS150)&gt;0,AI150+AS150,""))</f>
        <v/>
      </c>
      <c r="N150" s="18" t="str">
        <f>IF(_Engine!$P$12=0,"",IF((AJ150+AT150)&gt;0,AJ150+AT150,""))</f>
        <v/>
      </c>
      <c r="O150" s="27">
        <f t="shared" si="7"/>
        <v>0</v>
      </c>
      <c r="Q150" s="28">
        <f>IF(AND(_Engine!$P$3=1,AU149&gt;0),ROUND(AU149*_Engine!$N$3/12,2),0)</f>
        <v>0</v>
      </c>
      <c r="R150" s="28">
        <f>IF(AND(_Engine!$P$4=1,AV149&gt;0),ROUND(AV149*_Engine!$N$4/12,2),0)</f>
        <v>0</v>
      </c>
      <c r="S150" s="28">
        <f>IF(AND(_Engine!$P$5=1,AW149&gt;0),ROUND(AW149*_Engine!$N$5/12,2),0)</f>
        <v>0</v>
      </c>
      <c r="T150" s="28">
        <f>IF(AND(_Engine!$P$6=1,AX149&gt;0),ROUND(AX149*_Engine!$N$6/12,2),0)</f>
        <v>0</v>
      </c>
      <c r="U150" s="28">
        <f>IF(AND(_Engine!$P$7=1,AY149&gt;0),ROUND(AY149*_Engine!$N$7/12,2),0)</f>
        <v>0</v>
      </c>
      <c r="V150" s="28">
        <f>IF(AND(_Engine!$P$8=1,AZ149&gt;0),ROUND(AZ149*_Engine!$N$8/12,2),0)</f>
        <v>0</v>
      </c>
      <c r="W150" s="28">
        <f>IF(AND(_Engine!$P$9=1,BA149&gt;0),ROUND(BA149*_Engine!$N$9/12,2),0)</f>
        <v>0</v>
      </c>
      <c r="X150" s="28">
        <f>IF(AND(_Engine!$P$10=1,BB149&gt;0),ROUND(BB149*_Engine!$N$10/12,2),0)</f>
        <v>0</v>
      </c>
      <c r="Y150" s="28">
        <f>IF(AND(_Engine!$P$11=1,BC149&gt;0),ROUND(BC149*_Engine!$N$11/12,2),0)</f>
        <v>0</v>
      </c>
      <c r="Z150" s="28">
        <f>IF(AND(_Engine!$P$12=1,BD149&gt;0),ROUND(BD149*_Engine!$N$12/12,2),0)</f>
        <v>0</v>
      </c>
      <c r="AA150" s="28">
        <f>IF(AND(_Engine!$P$3=1,AU149&gt;0),ROUND(MIN(_Engine!$O$3,AU149+Q150),2),0)</f>
        <v>0</v>
      </c>
      <c r="AB150" s="28">
        <f>IF(AND(_Engine!$P$4=1,AV149&gt;0),ROUND(MIN(_Engine!$O$4,AV149+R150),2),0)</f>
        <v>0</v>
      </c>
      <c r="AC150" s="28">
        <f>IF(AND(_Engine!$P$5=1,AW149&gt;0),ROUND(MIN(_Engine!$O$5,AW149+S150),2),0)</f>
        <v>0</v>
      </c>
      <c r="AD150" s="28">
        <f>IF(AND(_Engine!$P$6=1,AX149&gt;0),ROUND(MIN(_Engine!$O$6,AX149+T150),2),0)</f>
        <v>0</v>
      </c>
      <c r="AE150" s="28">
        <f>IF(AND(_Engine!$P$7=1,AY149&gt;0),ROUND(MIN(_Engine!$O$7,AY149+U150),2),0)</f>
        <v>0</v>
      </c>
      <c r="AF150" s="28">
        <f>IF(AND(_Engine!$P$8=1,AZ149&gt;0),ROUND(MIN(_Engine!$O$8,AZ149+V150),2),0)</f>
        <v>0</v>
      </c>
      <c r="AG150" s="28">
        <f>IF(AND(_Engine!$P$9=1,BA149&gt;0),ROUND(MIN(_Engine!$O$9,BA149+W150),2),0)</f>
        <v>0</v>
      </c>
      <c r="AH150" s="28">
        <f>IF(AND(_Engine!$P$10=1,BB149&gt;0),ROUND(MIN(_Engine!$O$10,BB149+X150),2),0)</f>
        <v>0</v>
      </c>
      <c r="AI150" s="28">
        <f>IF(AND(_Engine!$P$11=1,BC149&gt;0),ROUND(MIN(_Engine!$O$11,BC149+Y150),2),0)</f>
        <v>0</v>
      </c>
      <c r="AJ150" s="28">
        <f>IF(AND(_Engine!$P$12=1,BD149&gt;0),ROUND(MIN(_Engine!$O$12,BD149+Z150),2),0)</f>
        <v>0</v>
      </c>
      <c r="AK150" s="28">
        <f>IF(AND(_Engine!$P$3=1,AU149&gt;0),ROUND(MAX(0,MIN(AU149+Q150-AA150,BE150-0)),2),0)</f>
        <v>0</v>
      </c>
      <c r="AL150" s="28">
        <f>IF(AND(_Engine!$P$4=1,AV149&gt;0),ROUND(MAX(0,MIN(AV149+R150-AB150,BE150-SUM(AK150:AK150))),2),0)</f>
        <v>0</v>
      </c>
      <c r="AM150" s="28">
        <f>IF(AND(_Engine!$P$5=1,AW149&gt;0),ROUND(MAX(0,MIN(AW149+S150-AC150,BE150-SUM(AK150:AL150))),2),0)</f>
        <v>0</v>
      </c>
      <c r="AN150" s="28">
        <f>IF(AND(_Engine!$P$6=1,AX149&gt;0),ROUND(MAX(0,MIN(AX149+T150-AD150,BE150-SUM(AK150:AM150))),2),0)</f>
        <v>0</v>
      </c>
      <c r="AO150" s="28">
        <f>IF(AND(_Engine!$P$7=1,AY149&gt;0),ROUND(MAX(0,MIN(AY149+U150-AE150,BE150-SUM(AK150:AN150))),2),0)</f>
        <v>0</v>
      </c>
      <c r="AP150" s="28">
        <f>IF(AND(_Engine!$P$8=1,AZ149&gt;0),ROUND(MAX(0,MIN(AZ149+V150-AF150,BE150-SUM(AK150:AO150))),2),0)</f>
        <v>0</v>
      </c>
      <c r="AQ150" s="28">
        <f>IF(AND(_Engine!$P$9=1,BA149&gt;0),ROUND(MAX(0,MIN(BA149+W150-AG150,BE150-SUM(AK150:AP150))),2),0)</f>
        <v>0</v>
      </c>
      <c r="AR150" s="28">
        <f>IF(AND(_Engine!$P$10=1,BB149&gt;0),ROUND(MAX(0,MIN(BB149+X150-AH150,BE150-SUM(AK150:AQ150))),2),0)</f>
        <v>0</v>
      </c>
      <c r="AS150" s="28">
        <f>IF(AND(_Engine!$P$11=1,BC149&gt;0),ROUND(MAX(0,MIN(BC149+Y150-AI150,BE150-SUM(AK150:AR150))),2),0)</f>
        <v>0</v>
      </c>
      <c r="AT150" s="28">
        <f>IF(AND(_Engine!$P$12=1,BD149&gt;0),ROUND(MAX(0,MIN(BD149+Z150-AJ150,BE150-SUM(AK150:AS150))),2),0)</f>
        <v>0</v>
      </c>
      <c r="AU150" s="28">
        <f>IF(_Engine!$P$3=1,MAX(0,ROUND(AU149+Q150-AA150-AK150,2)),0)</f>
        <v>0</v>
      </c>
      <c r="AV150" s="28">
        <f>IF(_Engine!$P$4=1,MAX(0,ROUND(AV149+R150-AB150-AL150,2)),0)</f>
        <v>0</v>
      </c>
      <c r="AW150" s="28">
        <f>IF(_Engine!$P$5=1,MAX(0,ROUND(AW149+S150-AC150-AM150,2)),0)</f>
        <v>0</v>
      </c>
      <c r="AX150" s="28">
        <f>IF(_Engine!$P$6=1,MAX(0,ROUND(AX149+T150-AD150-AN150,2)),0)</f>
        <v>0</v>
      </c>
      <c r="AY150" s="28">
        <f>IF(_Engine!$P$7=1,MAX(0,ROUND(AY149+U150-AE150-AO150,2)),0)</f>
        <v>0</v>
      </c>
      <c r="AZ150" s="28">
        <f>IF(_Engine!$P$8=1,MAX(0,ROUND(AZ149+V150-AF150-AP150,2)),0)</f>
        <v>0</v>
      </c>
      <c r="BA150" s="28">
        <f>IF(_Engine!$P$9=1,MAX(0,ROUND(BA149+W150-AG150-AQ150,2)),0)</f>
        <v>0</v>
      </c>
      <c r="BB150" s="28">
        <f>IF(_Engine!$P$10=1,MAX(0,ROUND(BB149+X150-AH150-AR150,2)),0)</f>
        <v>0</v>
      </c>
      <c r="BC150" s="28">
        <f>IF(_Engine!$P$11=1,MAX(0,ROUND(BC149+Y150-AI150-AS150,2)),0)</f>
        <v>0</v>
      </c>
      <c r="BD150" s="28">
        <f>IF(_Engine!$P$12=1,MAX(0,ROUND(BD149+Z150-AJ150-AT150,2)),0)</f>
        <v>0</v>
      </c>
      <c r="BE150" s="28">
        <f>ROUND(IFERROR('Debt Planner'!$C$8,0)+IFERROR(C150,0)+MAX(0,_Engine!$E$14-SUM(AA150:AJ150)),2)</f>
        <v>0</v>
      </c>
    </row>
    <row r="151" spans="1:57" x14ac:dyDescent="0.3">
      <c r="A151" s="24">
        <v>143</v>
      </c>
      <c r="B151" s="25">
        <f t="shared" ca="1" si="8"/>
        <v>50516</v>
      </c>
      <c r="C151" s="26">
        <v>0</v>
      </c>
      <c r="D151" s="27">
        <f t="shared" si="6"/>
        <v>0</v>
      </c>
      <c r="E151" s="18" t="str">
        <f>IF(_Engine!$P$3=0,"",IF((AA151+AK151)&gt;0,AA151+AK151,""))</f>
        <v/>
      </c>
      <c r="F151" s="18" t="str">
        <f>IF(_Engine!$P$4=0,"",IF((AB151+AL151)&gt;0,AB151+AL151,""))</f>
        <v/>
      </c>
      <c r="G151" s="18" t="str">
        <f>IF(_Engine!$P$5=0,"",IF((AC151+AM151)&gt;0,AC151+AM151,""))</f>
        <v/>
      </c>
      <c r="H151" s="18" t="str">
        <f>IF(_Engine!$P$6=0,"",IF((AD151+AN151)&gt;0,AD151+AN151,""))</f>
        <v/>
      </c>
      <c r="I151" s="18" t="str">
        <f>IF(_Engine!$P$7=0,"",IF((AE151+AO151)&gt;0,AE151+AO151,""))</f>
        <v/>
      </c>
      <c r="J151" s="18" t="str">
        <f>IF(_Engine!$P$8=0,"",IF((AF151+AP151)&gt;0,AF151+AP151,""))</f>
        <v/>
      </c>
      <c r="K151" s="18" t="str">
        <f>IF(_Engine!$P$9=0,"",IF((AG151+AQ151)&gt;0,AG151+AQ151,""))</f>
        <v/>
      </c>
      <c r="L151" s="18" t="str">
        <f>IF(_Engine!$P$10=0,"",IF((AH151+AR151)&gt;0,AH151+AR151,""))</f>
        <v/>
      </c>
      <c r="M151" s="18" t="str">
        <f>IF(_Engine!$P$11=0,"",IF((AI151+AS151)&gt;0,AI151+AS151,""))</f>
        <v/>
      </c>
      <c r="N151" s="18" t="str">
        <f>IF(_Engine!$P$12=0,"",IF((AJ151+AT151)&gt;0,AJ151+AT151,""))</f>
        <v/>
      </c>
      <c r="O151" s="27">
        <f t="shared" si="7"/>
        <v>0</v>
      </c>
      <c r="Q151" s="28">
        <f>IF(AND(_Engine!$P$3=1,AU150&gt;0),ROUND(AU150*_Engine!$N$3/12,2),0)</f>
        <v>0</v>
      </c>
      <c r="R151" s="28">
        <f>IF(AND(_Engine!$P$4=1,AV150&gt;0),ROUND(AV150*_Engine!$N$4/12,2),0)</f>
        <v>0</v>
      </c>
      <c r="S151" s="28">
        <f>IF(AND(_Engine!$P$5=1,AW150&gt;0),ROUND(AW150*_Engine!$N$5/12,2),0)</f>
        <v>0</v>
      </c>
      <c r="T151" s="28">
        <f>IF(AND(_Engine!$P$6=1,AX150&gt;0),ROUND(AX150*_Engine!$N$6/12,2),0)</f>
        <v>0</v>
      </c>
      <c r="U151" s="28">
        <f>IF(AND(_Engine!$P$7=1,AY150&gt;0),ROUND(AY150*_Engine!$N$7/12,2),0)</f>
        <v>0</v>
      </c>
      <c r="V151" s="28">
        <f>IF(AND(_Engine!$P$8=1,AZ150&gt;0),ROUND(AZ150*_Engine!$N$8/12,2),0)</f>
        <v>0</v>
      </c>
      <c r="W151" s="28">
        <f>IF(AND(_Engine!$P$9=1,BA150&gt;0),ROUND(BA150*_Engine!$N$9/12,2),0)</f>
        <v>0</v>
      </c>
      <c r="X151" s="28">
        <f>IF(AND(_Engine!$P$10=1,BB150&gt;0),ROUND(BB150*_Engine!$N$10/12,2),0)</f>
        <v>0</v>
      </c>
      <c r="Y151" s="28">
        <f>IF(AND(_Engine!$P$11=1,BC150&gt;0),ROUND(BC150*_Engine!$N$11/12,2),0)</f>
        <v>0</v>
      </c>
      <c r="Z151" s="28">
        <f>IF(AND(_Engine!$P$12=1,BD150&gt;0),ROUND(BD150*_Engine!$N$12/12,2),0)</f>
        <v>0</v>
      </c>
      <c r="AA151" s="28">
        <f>IF(AND(_Engine!$P$3=1,AU150&gt;0),ROUND(MIN(_Engine!$O$3,AU150+Q151),2),0)</f>
        <v>0</v>
      </c>
      <c r="AB151" s="28">
        <f>IF(AND(_Engine!$P$4=1,AV150&gt;0),ROUND(MIN(_Engine!$O$4,AV150+R151),2),0)</f>
        <v>0</v>
      </c>
      <c r="AC151" s="28">
        <f>IF(AND(_Engine!$P$5=1,AW150&gt;0),ROUND(MIN(_Engine!$O$5,AW150+S151),2),0)</f>
        <v>0</v>
      </c>
      <c r="AD151" s="28">
        <f>IF(AND(_Engine!$P$6=1,AX150&gt;0),ROUND(MIN(_Engine!$O$6,AX150+T151),2),0)</f>
        <v>0</v>
      </c>
      <c r="AE151" s="28">
        <f>IF(AND(_Engine!$P$7=1,AY150&gt;0),ROUND(MIN(_Engine!$O$7,AY150+U151),2),0)</f>
        <v>0</v>
      </c>
      <c r="AF151" s="28">
        <f>IF(AND(_Engine!$P$8=1,AZ150&gt;0),ROUND(MIN(_Engine!$O$8,AZ150+V151),2),0)</f>
        <v>0</v>
      </c>
      <c r="AG151" s="28">
        <f>IF(AND(_Engine!$P$9=1,BA150&gt;0),ROUND(MIN(_Engine!$O$9,BA150+W151),2),0)</f>
        <v>0</v>
      </c>
      <c r="AH151" s="28">
        <f>IF(AND(_Engine!$P$10=1,BB150&gt;0),ROUND(MIN(_Engine!$O$10,BB150+X151),2),0)</f>
        <v>0</v>
      </c>
      <c r="AI151" s="28">
        <f>IF(AND(_Engine!$P$11=1,BC150&gt;0),ROUND(MIN(_Engine!$O$11,BC150+Y151),2),0)</f>
        <v>0</v>
      </c>
      <c r="AJ151" s="28">
        <f>IF(AND(_Engine!$P$12=1,BD150&gt;0),ROUND(MIN(_Engine!$O$12,BD150+Z151),2),0)</f>
        <v>0</v>
      </c>
      <c r="AK151" s="28">
        <f>IF(AND(_Engine!$P$3=1,AU150&gt;0),ROUND(MAX(0,MIN(AU150+Q151-AA151,BE151-0)),2),0)</f>
        <v>0</v>
      </c>
      <c r="AL151" s="28">
        <f>IF(AND(_Engine!$P$4=1,AV150&gt;0),ROUND(MAX(0,MIN(AV150+R151-AB151,BE151-SUM(AK151:AK151))),2),0)</f>
        <v>0</v>
      </c>
      <c r="AM151" s="28">
        <f>IF(AND(_Engine!$P$5=1,AW150&gt;0),ROUND(MAX(0,MIN(AW150+S151-AC151,BE151-SUM(AK151:AL151))),2),0)</f>
        <v>0</v>
      </c>
      <c r="AN151" s="28">
        <f>IF(AND(_Engine!$P$6=1,AX150&gt;0),ROUND(MAX(0,MIN(AX150+T151-AD151,BE151-SUM(AK151:AM151))),2),0)</f>
        <v>0</v>
      </c>
      <c r="AO151" s="28">
        <f>IF(AND(_Engine!$P$7=1,AY150&gt;0),ROUND(MAX(0,MIN(AY150+U151-AE151,BE151-SUM(AK151:AN151))),2),0)</f>
        <v>0</v>
      </c>
      <c r="AP151" s="28">
        <f>IF(AND(_Engine!$P$8=1,AZ150&gt;0),ROUND(MAX(0,MIN(AZ150+V151-AF151,BE151-SUM(AK151:AO151))),2),0)</f>
        <v>0</v>
      </c>
      <c r="AQ151" s="28">
        <f>IF(AND(_Engine!$P$9=1,BA150&gt;0),ROUND(MAX(0,MIN(BA150+W151-AG151,BE151-SUM(AK151:AP151))),2),0)</f>
        <v>0</v>
      </c>
      <c r="AR151" s="28">
        <f>IF(AND(_Engine!$P$10=1,BB150&gt;0),ROUND(MAX(0,MIN(BB150+X151-AH151,BE151-SUM(AK151:AQ151))),2),0)</f>
        <v>0</v>
      </c>
      <c r="AS151" s="28">
        <f>IF(AND(_Engine!$P$11=1,BC150&gt;0),ROUND(MAX(0,MIN(BC150+Y151-AI151,BE151-SUM(AK151:AR151))),2),0)</f>
        <v>0</v>
      </c>
      <c r="AT151" s="28">
        <f>IF(AND(_Engine!$P$12=1,BD150&gt;0),ROUND(MAX(0,MIN(BD150+Z151-AJ151,BE151-SUM(AK151:AS151))),2),0)</f>
        <v>0</v>
      </c>
      <c r="AU151" s="28">
        <f>IF(_Engine!$P$3=1,MAX(0,ROUND(AU150+Q151-AA151-AK151,2)),0)</f>
        <v>0</v>
      </c>
      <c r="AV151" s="28">
        <f>IF(_Engine!$P$4=1,MAX(0,ROUND(AV150+R151-AB151-AL151,2)),0)</f>
        <v>0</v>
      </c>
      <c r="AW151" s="28">
        <f>IF(_Engine!$P$5=1,MAX(0,ROUND(AW150+S151-AC151-AM151,2)),0)</f>
        <v>0</v>
      </c>
      <c r="AX151" s="28">
        <f>IF(_Engine!$P$6=1,MAX(0,ROUND(AX150+T151-AD151-AN151,2)),0)</f>
        <v>0</v>
      </c>
      <c r="AY151" s="28">
        <f>IF(_Engine!$P$7=1,MAX(0,ROUND(AY150+U151-AE151-AO151,2)),0)</f>
        <v>0</v>
      </c>
      <c r="AZ151" s="28">
        <f>IF(_Engine!$P$8=1,MAX(0,ROUND(AZ150+V151-AF151-AP151,2)),0)</f>
        <v>0</v>
      </c>
      <c r="BA151" s="28">
        <f>IF(_Engine!$P$9=1,MAX(0,ROUND(BA150+W151-AG151-AQ151,2)),0)</f>
        <v>0</v>
      </c>
      <c r="BB151" s="28">
        <f>IF(_Engine!$P$10=1,MAX(0,ROUND(BB150+X151-AH151-AR151,2)),0)</f>
        <v>0</v>
      </c>
      <c r="BC151" s="28">
        <f>IF(_Engine!$P$11=1,MAX(0,ROUND(BC150+Y151-AI151-AS151,2)),0)</f>
        <v>0</v>
      </c>
      <c r="BD151" s="28">
        <f>IF(_Engine!$P$12=1,MAX(0,ROUND(BD150+Z151-AJ151-AT151,2)),0)</f>
        <v>0</v>
      </c>
      <c r="BE151" s="28">
        <f>ROUND(IFERROR('Debt Planner'!$C$8,0)+IFERROR(C151,0)+MAX(0,_Engine!$E$14-SUM(AA151:AJ151)),2)</f>
        <v>0</v>
      </c>
    </row>
    <row r="152" spans="1:57" x14ac:dyDescent="0.3">
      <c r="A152" s="24">
        <v>144</v>
      </c>
      <c r="B152" s="25">
        <f t="shared" ca="1" si="8"/>
        <v>50546</v>
      </c>
      <c r="C152" s="26">
        <v>0</v>
      </c>
      <c r="D152" s="27">
        <f t="shared" si="6"/>
        <v>0</v>
      </c>
      <c r="E152" s="18" t="str">
        <f>IF(_Engine!$P$3=0,"",IF((AA152+AK152)&gt;0,AA152+AK152,""))</f>
        <v/>
      </c>
      <c r="F152" s="18" t="str">
        <f>IF(_Engine!$P$4=0,"",IF((AB152+AL152)&gt;0,AB152+AL152,""))</f>
        <v/>
      </c>
      <c r="G152" s="18" t="str">
        <f>IF(_Engine!$P$5=0,"",IF((AC152+AM152)&gt;0,AC152+AM152,""))</f>
        <v/>
      </c>
      <c r="H152" s="18" t="str">
        <f>IF(_Engine!$P$6=0,"",IF((AD152+AN152)&gt;0,AD152+AN152,""))</f>
        <v/>
      </c>
      <c r="I152" s="18" t="str">
        <f>IF(_Engine!$P$7=0,"",IF((AE152+AO152)&gt;0,AE152+AO152,""))</f>
        <v/>
      </c>
      <c r="J152" s="18" t="str">
        <f>IF(_Engine!$P$8=0,"",IF((AF152+AP152)&gt;0,AF152+AP152,""))</f>
        <v/>
      </c>
      <c r="K152" s="18" t="str">
        <f>IF(_Engine!$P$9=0,"",IF((AG152+AQ152)&gt;0,AG152+AQ152,""))</f>
        <v/>
      </c>
      <c r="L152" s="18" t="str">
        <f>IF(_Engine!$P$10=0,"",IF((AH152+AR152)&gt;0,AH152+AR152,""))</f>
        <v/>
      </c>
      <c r="M152" s="18" t="str">
        <f>IF(_Engine!$P$11=0,"",IF((AI152+AS152)&gt;0,AI152+AS152,""))</f>
        <v/>
      </c>
      <c r="N152" s="18" t="str">
        <f>IF(_Engine!$P$12=0,"",IF((AJ152+AT152)&gt;0,AJ152+AT152,""))</f>
        <v/>
      </c>
      <c r="O152" s="27">
        <f t="shared" si="7"/>
        <v>0</v>
      </c>
      <c r="Q152" s="28">
        <f>IF(AND(_Engine!$P$3=1,AU151&gt;0),ROUND(AU151*_Engine!$N$3/12,2),0)</f>
        <v>0</v>
      </c>
      <c r="R152" s="28">
        <f>IF(AND(_Engine!$P$4=1,AV151&gt;0),ROUND(AV151*_Engine!$N$4/12,2),0)</f>
        <v>0</v>
      </c>
      <c r="S152" s="28">
        <f>IF(AND(_Engine!$P$5=1,AW151&gt;0),ROUND(AW151*_Engine!$N$5/12,2),0)</f>
        <v>0</v>
      </c>
      <c r="T152" s="28">
        <f>IF(AND(_Engine!$P$6=1,AX151&gt;0),ROUND(AX151*_Engine!$N$6/12,2),0)</f>
        <v>0</v>
      </c>
      <c r="U152" s="28">
        <f>IF(AND(_Engine!$P$7=1,AY151&gt;0),ROUND(AY151*_Engine!$N$7/12,2),0)</f>
        <v>0</v>
      </c>
      <c r="V152" s="28">
        <f>IF(AND(_Engine!$P$8=1,AZ151&gt;0),ROUND(AZ151*_Engine!$N$8/12,2),0)</f>
        <v>0</v>
      </c>
      <c r="W152" s="28">
        <f>IF(AND(_Engine!$P$9=1,BA151&gt;0),ROUND(BA151*_Engine!$N$9/12,2),0)</f>
        <v>0</v>
      </c>
      <c r="X152" s="28">
        <f>IF(AND(_Engine!$P$10=1,BB151&gt;0),ROUND(BB151*_Engine!$N$10/12,2),0)</f>
        <v>0</v>
      </c>
      <c r="Y152" s="28">
        <f>IF(AND(_Engine!$P$11=1,BC151&gt;0),ROUND(BC151*_Engine!$N$11/12,2),0)</f>
        <v>0</v>
      </c>
      <c r="Z152" s="28">
        <f>IF(AND(_Engine!$P$12=1,BD151&gt;0),ROUND(BD151*_Engine!$N$12/12,2),0)</f>
        <v>0</v>
      </c>
      <c r="AA152" s="28">
        <f>IF(AND(_Engine!$P$3=1,AU151&gt;0),ROUND(MIN(_Engine!$O$3,AU151+Q152),2),0)</f>
        <v>0</v>
      </c>
      <c r="AB152" s="28">
        <f>IF(AND(_Engine!$P$4=1,AV151&gt;0),ROUND(MIN(_Engine!$O$4,AV151+R152),2),0)</f>
        <v>0</v>
      </c>
      <c r="AC152" s="28">
        <f>IF(AND(_Engine!$P$5=1,AW151&gt;0),ROUND(MIN(_Engine!$O$5,AW151+S152),2),0)</f>
        <v>0</v>
      </c>
      <c r="AD152" s="28">
        <f>IF(AND(_Engine!$P$6=1,AX151&gt;0),ROUND(MIN(_Engine!$O$6,AX151+T152),2),0)</f>
        <v>0</v>
      </c>
      <c r="AE152" s="28">
        <f>IF(AND(_Engine!$P$7=1,AY151&gt;0),ROUND(MIN(_Engine!$O$7,AY151+U152),2),0)</f>
        <v>0</v>
      </c>
      <c r="AF152" s="28">
        <f>IF(AND(_Engine!$P$8=1,AZ151&gt;0),ROUND(MIN(_Engine!$O$8,AZ151+V152),2),0)</f>
        <v>0</v>
      </c>
      <c r="AG152" s="28">
        <f>IF(AND(_Engine!$P$9=1,BA151&gt;0),ROUND(MIN(_Engine!$O$9,BA151+W152),2),0)</f>
        <v>0</v>
      </c>
      <c r="AH152" s="28">
        <f>IF(AND(_Engine!$P$10=1,BB151&gt;0),ROUND(MIN(_Engine!$O$10,BB151+X152),2),0)</f>
        <v>0</v>
      </c>
      <c r="AI152" s="28">
        <f>IF(AND(_Engine!$P$11=1,BC151&gt;0),ROUND(MIN(_Engine!$O$11,BC151+Y152),2),0)</f>
        <v>0</v>
      </c>
      <c r="AJ152" s="28">
        <f>IF(AND(_Engine!$P$12=1,BD151&gt;0),ROUND(MIN(_Engine!$O$12,BD151+Z152),2),0)</f>
        <v>0</v>
      </c>
      <c r="AK152" s="28">
        <f>IF(AND(_Engine!$P$3=1,AU151&gt;0),ROUND(MAX(0,MIN(AU151+Q152-AA152,BE152-0)),2),0)</f>
        <v>0</v>
      </c>
      <c r="AL152" s="28">
        <f>IF(AND(_Engine!$P$4=1,AV151&gt;0),ROUND(MAX(0,MIN(AV151+R152-AB152,BE152-SUM(AK152:AK152))),2),0)</f>
        <v>0</v>
      </c>
      <c r="AM152" s="28">
        <f>IF(AND(_Engine!$P$5=1,AW151&gt;0),ROUND(MAX(0,MIN(AW151+S152-AC152,BE152-SUM(AK152:AL152))),2),0)</f>
        <v>0</v>
      </c>
      <c r="AN152" s="28">
        <f>IF(AND(_Engine!$P$6=1,AX151&gt;0),ROUND(MAX(0,MIN(AX151+T152-AD152,BE152-SUM(AK152:AM152))),2),0)</f>
        <v>0</v>
      </c>
      <c r="AO152" s="28">
        <f>IF(AND(_Engine!$P$7=1,AY151&gt;0),ROUND(MAX(0,MIN(AY151+U152-AE152,BE152-SUM(AK152:AN152))),2),0)</f>
        <v>0</v>
      </c>
      <c r="AP152" s="28">
        <f>IF(AND(_Engine!$P$8=1,AZ151&gt;0),ROUND(MAX(0,MIN(AZ151+V152-AF152,BE152-SUM(AK152:AO152))),2),0)</f>
        <v>0</v>
      </c>
      <c r="AQ152" s="28">
        <f>IF(AND(_Engine!$P$9=1,BA151&gt;0),ROUND(MAX(0,MIN(BA151+W152-AG152,BE152-SUM(AK152:AP152))),2),0)</f>
        <v>0</v>
      </c>
      <c r="AR152" s="28">
        <f>IF(AND(_Engine!$P$10=1,BB151&gt;0),ROUND(MAX(0,MIN(BB151+X152-AH152,BE152-SUM(AK152:AQ152))),2),0)</f>
        <v>0</v>
      </c>
      <c r="AS152" s="28">
        <f>IF(AND(_Engine!$P$11=1,BC151&gt;0),ROUND(MAX(0,MIN(BC151+Y152-AI152,BE152-SUM(AK152:AR152))),2),0)</f>
        <v>0</v>
      </c>
      <c r="AT152" s="28">
        <f>IF(AND(_Engine!$P$12=1,BD151&gt;0),ROUND(MAX(0,MIN(BD151+Z152-AJ152,BE152-SUM(AK152:AS152))),2),0)</f>
        <v>0</v>
      </c>
      <c r="AU152" s="28">
        <f>IF(_Engine!$P$3=1,MAX(0,ROUND(AU151+Q152-AA152-AK152,2)),0)</f>
        <v>0</v>
      </c>
      <c r="AV152" s="28">
        <f>IF(_Engine!$P$4=1,MAX(0,ROUND(AV151+R152-AB152-AL152,2)),0)</f>
        <v>0</v>
      </c>
      <c r="AW152" s="28">
        <f>IF(_Engine!$P$5=1,MAX(0,ROUND(AW151+S152-AC152-AM152,2)),0)</f>
        <v>0</v>
      </c>
      <c r="AX152" s="28">
        <f>IF(_Engine!$P$6=1,MAX(0,ROUND(AX151+T152-AD152-AN152,2)),0)</f>
        <v>0</v>
      </c>
      <c r="AY152" s="28">
        <f>IF(_Engine!$P$7=1,MAX(0,ROUND(AY151+U152-AE152-AO152,2)),0)</f>
        <v>0</v>
      </c>
      <c r="AZ152" s="28">
        <f>IF(_Engine!$P$8=1,MAX(0,ROUND(AZ151+V152-AF152-AP152,2)),0)</f>
        <v>0</v>
      </c>
      <c r="BA152" s="28">
        <f>IF(_Engine!$P$9=1,MAX(0,ROUND(BA151+W152-AG152-AQ152,2)),0)</f>
        <v>0</v>
      </c>
      <c r="BB152" s="28">
        <f>IF(_Engine!$P$10=1,MAX(0,ROUND(BB151+X152-AH152-AR152,2)),0)</f>
        <v>0</v>
      </c>
      <c r="BC152" s="28">
        <f>IF(_Engine!$P$11=1,MAX(0,ROUND(BC151+Y152-AI152-AS152,2)),0)</f>
        <v>0</v>
      </c>
      <c r="BD152" s="28">
        <f>IF(_Engine!$P$12=1,MAX(0,ROUND(BD151+Z152-AJ152-AT152,2)),0)</f>
        <v>0</v>
      </c>
      <c r="BE152" s="28">
        <f>ROUND(IFERROR('Debt Planner'!$C$8,0)+IFERROR(C152,0)+MAX(0,_Engine!$E$14-SUM(AA152:AJ152)),2)</f>
        <v>0</v>
      </c>
    </row>
    <row r="153" spans="1:57" x14ac:dyDescent="0.3">
      <c r="A153" s="24">
        <v>145</v>
      </c>
      <c r="B153" s="25">
        <f t="shared" ca="1" si="8"/>
        <v>50577</v>
      </c>
      <c r="C153" s="26">
        <v>0</v>
      </c>
      <c r="D153" s="27">
        <f t="shared" si="6"/>
        <v>0</v>
      </c>
      <c r="E153" s="18" t="str">
        <f>IF(_Engine!$P$3=0,"",IF((AA153+AK153)&gt;0,AA153+AK153,""))</f>
        <v/>
      </c>
      <c r="F153" s="18" t="str">
        <f>IF(_Engine!$P$4=0,"",IF((AB153+AL153)&gt;0,AB153+AL153,""))</f>
        <v/>
      </c>
      <c r="G153" s="18" t="str">
        <f>IF(_Engine!$P$5=0,"",IF((AC153+AM153)&gt;0,AC153+AM153,""))</f>
        <v/>
      </c>
      <c r="H153" s="18" t="str">
        <f>IF(_Engine!$P$6=0,"",IF((AD153+AN153)&gt;0,AD153+AN153,""))</f>
        <v/>
      </c>
      <c r="I153" s="18" t="str">
        <f>IF(_Engine!$P$7=0,"",IF((AE153+AO153)&gt;0,AE153+AO153,""))</f>
        <v/>
      </c>
      <c r="J153" s="18" t="str">
        <f>IF(_Engine!$P$8=0,"",IF((AF153+AP153)&gt;0,AF153+AP153,""))</f>
        <v/>
      </c>
      <c r="K153" s="18" t="str">
        <f>IF(_Engine!$P$9=0,"",IF((AG153+AQ153)&gt;0,AG153+AQ153,""))</f>
        <v/>
      </c>
      <c r="L153" s="18" t="str">
        <f>IF(_Engine!$P$10=0,"",IF((AH153+AR153)&gt;0,AH153+AR153,""))</f>
        <v/>
      </c>
      <c r="M153" s="18" t="str">
        <f>IF(_Engine!$P$11=0,"",IF((AI153+AS153)&gt;0,AI153+AS153,""))</f>
        <v/>
      </c>
      <c r="N153" s="18" t="str">
        <f>IF(_Engine!$P$12=0,"",IF((AJ153+AT153)&gt;0,AJ153+AT153,""))</f>
        <v/>
      </c>
      <c r="O153" s="27">
        <f t="shared" si="7"/>
        <v>0</v>
      </c>
      <c r="Q153" s="28">
        <f>IF(AND(_Engine!$P$3=1,AU152&gt;0),ROUND(AU152*_Engine!$N$3/12,2),0)</f>
        <v>0</v>
      </c>
      <c r="R153" s="28">
        <f>IF(AND(_Engine!$P$4=1,AV152&gt;0),ROUND(AV152*_Engine!$N$4/12,2),0)</f>
        <v>0</v>
      </c>
      <c r="S153" s="28">
        <f>IF(AND(_Engine!$P$5=1,AW152&gt;0),ROUND(AW152*_Engine!$N$5/12,2),0)</f>
        <v>0</v>
      </c>
      <c r="T153" s="28">
        <f>IF(AND(_Engine!$P$6=1,AX152&gt;0),ROUND(AX152*_Engine!$N$6/12,2),0)</f>
        <v>0</v>
      </c>
      <c r="U153" s="28">
        <f>IF(AND(_Engine!$P$7=1,AY152&gt;0),ROUND(AY152*_Engine!$N$7/12,2),0)</f>
        <v>0</v>
      </c>
      <c r="V153" s="28">
        <f>IF(AND(_Engine!$P$8=1,AZ152&gt;0),ROUND(AZ152*_Engine!$N$8/12,2),0)</f>
        <v>0</v>
      </c>
      <c r="W153" s="28">
        <f>IF(AND(_Engine!$P$9=1,BA152&gt;0),ROUND(BA152*_Engine!$N$9/12,2),0)</f>
        <v>0</v>
      </c>
      <c r="X153" s="28">
        <f>IF(AND(_Engine!$P$10=1,BB152&gt;0),ROUND(BB152*_Engine!$N$10/12,2),0)</f>
        <v>0</v>
      </c>
      <c r="Y153" s="28">
        <f>IF(AND(_Engine!$P$11=1,BC152&gt;0),ROUND(BC152*_Engine!$N$11/12,2),0)</f>
        <v>0</v>
      </c>
      <c r="Z153" s="28">
        <f>IF(AND(_Engine!$P$12=1,BD152&gt;0),ROUND(BD152*_Engine!$N$12/12,2),0)</f>
        <v>0</v>
      </c>
      <c r="AA153" s="28">
        <f>IF(AND(_Engine!$P$3=1,AU152&gt;0),ROUND(MIN(_Engine!$O$3,AU152+Q153),2),0)</f>
        <v>0</v>
      </c>
      <c r="AB153" s="28">
        <f>IF(AND(_Engine!$P$4=1,AV152&gt;0),ROUND(MIN(_Engine!$O$4,AV152+R153),2),0)</f>
        <v>0</v>
      </c>
      <c r="AC153" s="28">
        <f>IF(AND(_Engine!$P$5=1,AW152&gt;0),ROUND(MIN(_Engine!$O$5,AW152+S153),2),0)</f>
        <v>0</v>
      </c>
      <c r="AD153" s="28">
        <f>IF(AND(_Engine!$P$6=1,AX152&gt;0),ROUND(MIN(_Engine!$O$6,AX152+T153),2),0)</f>
        <v>0</v>
      </c>
      <c r="AE153" s="28">
        <f>IF(AND(_Engine!$P$7=1,AY152&gt;0),ROUND(MIN(_Engine!$O$7,AY152+U153),2),0)</f>
        <v>0</v>
      </c>
      <c r="AF153" s="28">
        <f>IF(AND(_Engine!$P$8=1,AZ152&gt;0),ROUND(MIN(_Engine!$O$8,AZ152+V153),2),0)</f>
        <v>0</v>
      </c>
      <c r="AG153" s="28">
        <f>IF(AND(_Engine!$P$9=1,BA152&gt;0),ROUND(MIN(_Engine!$O$9,BA152+W153),2),0)</f>
        <v>0</v>
      </c>
      <c r="AH153" s="28">
        <f>IF(AND(_Engine!$P$10=1,BB152&gt;0),ROUND(MIN(_Engine!$O$10,BB152+X153),2),0)</f>
        <v>0</v>
      </c>
      <c r="AI153" s="28">
        <f>IF(AND(_Engine!$P$11=1,BC152&gt;0),ROUND(MIN(_Engine!$O$11,BC152+Y153),2),0)</f>
        <v>0</v>
      </c>
      <c r="AJ153" s="28">
        <f>IF(AND(_Engine!$P$12=1,BD152&gt;0),ROUND(MIN(_Engine!$O$12,BD152+Z153),2),0)</f>
        <v>0</v>
      </c>
      <c r="AK153" s="28">
        <f>IF(AND(_Engine!$P$3=1,AU152&gt;0),ROUND(MAX(0,MIN(AU152+Q153-AA153,BE153-0)),2),0)</f>
        <v>0</v>
      </c>
      <c r="AL153" s="28">
        <f>IF(AND(_Engine!$P$4=1,AV152&gt;0),ROUND(MAX(0,MIN(AV152+R153-AB153,BE153-SUM(AK153:AK153))),2),0)</f>
        <v>0</v>
      </c>
      <c r="AM153" s="28">
        <f>IF(AND(_Engine!$P$5=1,AW152&gt;0),ROUND(MAX(0,MIN(AW152+S153-AC153,BE153-SUM(AK153:AL153))),2),0)</f>
        <v>0</v>
      </c>
      <c r="AN153" s="28">
        <f>IF(AND(_Engine!$P$6=1,AX152&gt;0),ROUND(MAX(0,MIN(AX152+T153-AD153,BE153-SUM(AK153:AM153))),2),0)</f>
        <v>0</v>
      </c>
      <c r="AO153" s="28">
        <f>IF(AND(_Engine!$P$7=1,AY152&gt;0),ROUND(MAX(0,MIN(AY152+U153-AE153,BE153-SUM(AK153:AN153))),2),0)</f>
        <v>0</v>
      </c>
      <c r="AP153" s="28">
        <f>IF(AND(_Engine!$P$8=1,AZ152&gt;0),ROUND(MAX(0,MIN(AZ152+V153-AF153,BE153-SUM(AK153:AO153))),2),0)</f>
        <v>0</v>
      </c>
      <c r="AQ153" s="28">
        <f>IF(AND(_Engine!$P$9=1,BA152&gt;0),ROUND(MAX(0,MIN(BA152+W153-AG153,BE153-SUM(AK153:AP153))),2),0)</f>
        <v>0</v>
      </c>
      <c r="AR153" s="28">
        <f>IF(AND(_Engine!$P$10=1,BB152&gt;0),ROUND(MAX(0,MIN(BB152+X153-AH153,BE153-SUM(AK153:AQ153))),2),0)</f>
        <v>0</v>
      </c>
      <c r="AS153" s="28">
        <f>IF(AND(_Engine!$P$11=1,BC152&gt;0),ROUND(MAX(0,MIN(BC152+Y153-AI153,BE153-SUM(AK153:AR153))),2),0)</f>
        <v>0</v>
      </c>
      <c r="AT153" s="28">
        <f>IF(AND(_Engine!$P$12=1,BD152&gt;0),ROUND(MAX(0,MIN(BD152+Z153-AJ153,BE153-SUM(AK153:AS153))),2),0)</f>
        <v>0</v>
      </c>
      <c r="AU153" s="28">
        <f>IF(_Engine!$P$3=1,MAX(0,ROUND(AU152+Q153-AA153-AK153,2)),0)</f>
        <v>0</v>
      </c>
      <c r="AV153" s="28">
        <f>IF(_Engine!$P$4=1,MAX(0,ROUND(AV152+R153-AB153-AL153,2)),0)</f>
        <v>0</v>
      </c>
      <c r="AW153" s="28">
        <f>IF(_Engine!$P$5=1,MAX(0,ROUND(AW152+S153-AC153-AM153,2)),0)</f>
        <v>0</v>
      </c>
      <c r="AX153" s="28">
        <f>IF(_Engine!$P$6=1,MAX(0,ROUND(AX152+T153-AD153-AN153,2)),0)</f>
        <v>0</v>
      </c>
      <c r="AY153" s="28">
        <f>IF(_Engine!$P$7=1,MAX(0,ROUND(AY152+U153-AE153-AO153,2)),0)</f>
        <v>0</v>
      </c>
      <c r="AZ153" s="28">
        <f>IF(_Engine!$P$8=1,MAX(0,ROUND(AZ152+V153-AF153-AP153,2)),0)</f>
        <v>0</v>
      </c>
      <c r="BA153" s="28">
        <f>IF(_Engine!$P$9=1,MAX(0,ROUND(BA152+W153-AG153-AQ153,2)),0)</f>
        <v>0</v>
      </c>
      <c r="BB153" s="28">
        <f>IF(_Engine!$P$10=1,MAX(0,ROUND(BB152+X153-AH153-AR153,2)),0)</f>
        <v>0</v>
      </c>
      <c r="BC153" s="28">
        <f>IF(_Engine!$P$11=1,MAX(0,ROUND(BC152+Y153-AI153-AS153,2)),0)</f>
        <v>0</v>
      </c>
      <c r="BD153" s="28">
        <f>IF(_Engine!$P$12=1,MAX(0,ROUND(BD152+Z153-AJ153-AT153,2)),0)</f>
        <v>0</v>
      </c>
      <c r="BE153" s="28">
        <f>ROUND(IFERROR('Debt Planner'!$C$8,0)+IFERROR(C153,0)+MAX(0,_Engine!$E$14-SUM(AA153:AJ153)),2)</f>
        <v>0</v>
      </c>
    </row>
    <row r="154" spans="1:57" x14ac:dyDescent="0.3">
      <c r="A154" s="24">
        <v>146</v>
      </c>
      <c r="B154" s="25">
        <f t="shared" ca="1" si="8"/>
        <v>50607</v>
      </c>
      <c r="C154" s="26">
        <v>0</v>
      </c>
      <c r="D154" s="27">
        <f t="shared" si="6"/>
        <v>0</v>
      </c>
      <c r="E154" s="18" t="str">
        <f>IF(_Engine!$P$3=0,"",IF((AA154+AK154)&gt;0,AA154+AK154,""))</f>
        <v/>
      </c>
      <c r="F154" s="18" t="str">
        <f>IF(_Engine!$P$4=0,"",IF((AB154+AL154)&gt;0,AB154+AL154,""))</f>
        <v/>
      </c>
      <c r="G154" s="18" t="str">
        <f>IF(_Engine!$P$5=0,"",IF((AC154+AM154)&gt;0,AC154+AM154,""))</f>
        <v/>
      </c>
      <c r="H154" s="18" t="str">
        <f>IF(_Engine!$P$6=0,"",IF((AD154+AN154)&gt;0,AD154+AN154,""))</f>
        <v/>
      </c>
      <c r="I154" s="18" t="str">
        <f>IF(_Engine!$P$7=0,"",IF((AE154+AO154)&gt;0,AE154+AO154,""))</f>
        <v/>
      </c>
      <c r="J154" s="18" t="str">
        <f>IF(_Engine!$P$8=0,"",IF((AF154+AP154)&gt;0,AF154+AP154,""))</f>
        <v/>
      </c>
      <c r="K154" s="18" t="str">
        <f>IF(_Engine!$P$9=0,"",IF((AG154+AQ154)&gt;0,AG154+AQ154,""))</f>
        <v/>
      </c>
      <c r="L154" s="18" t="str">
        <f>IF(_Engine!$P$10=0,"",IF((AH154+AR154)&gt;0,AH154+AR154,""))</f>
        <v/>
      </c>
      <c r="M154" s="18" t="str">
        <f>IF(_Engine!$P$11=0,"",IF((AI154+AS154)&gt;0,AI154+AS154,""))</f>
        <v/>
      </c>
      <c r="N154" s="18" t="str">
        <f>IF(_Engine!$P$12=0,"",IF((AJ154+AT154)&gt;0,AJ154+AT154,""))</f>
        <v/>
      </c>
      <c r="O154" s="27">
        <f t="shared" si="7"/>
        <v>0</v>
      </c>
      <c r="Q154" s="28">
        <f>IF(AND(_Engine!$P$3=1,AU153&gt;0),ROUND(AU153*_Engine!$N$3/12,2),0)</f>
        <v>0</v>
      </c>
      <c r="R154" s="28">
        <f>IF(AND(_Engine!$P$4=1,AV153&gt;0),ROUND(AV153*_Engine!$N$4/12,2),0)</f>
        <v>0</v>
      </c>
      <c r="S154" s="28">
        <f>IF(AND(_Engine!$P$5=1,AW153&gt;0),ROUND(AW153*_Engine!$N$5/12,2),0)</f>
        <v>0</v>
      </c>
      <c r="T154" s="28">
        <f>IF(AND(_Engine!$P$6=1,AX153&gt;0),ROUND(AX153*_Engine!$N$6/12,2),0)</f>
        <v>0</v>
      </c>
      <c r="U154" s="28">
        <f>IF(AND(_Engine!$P$7=1,AY153&gt;0),ROUND(AY153*_Engine!$N$7/12,2),0)</f>
        <v>0</v>
      </c>
      <c r="V154" s="28">
        <f>IF(AND(_Engine!$P$8=1,AZ153&gt;0),ROUND(AZ153*_Engine!$N$8/12,2),0)</f>
        <v>0</v>
      </c>
      <c r="W154" s="28">
        <f>IF(AND(_Engine!$P$9=1,BA153&gt;0),ROUND(BA153*_Engine!$N$9/12,2),0)</f>
        <v>0</v>
      </c>
      <c r="X154" s="28">
        <f>IF(AND(_Engine!$P$10=1,BB153&gt;0),ROUND(BB153*_Engine!$N$10/12,2),0)</f>
        <v>0</v>
      </c>
      <c r="Y154" s="28">
        <f>IF(AND(_Engine!$P$11=1,BC153&gt;0),ROUND(BC153*_Engine!$N$11/12,2),0)</f>
        <v>0</v>
      </c>
      <c r="Z154" s="28">
        <f>IF(AND(_Engine!$P$12=1,BD153&gt;0),ROUND(BD153*_Engine!$N$12/12,2),0)</f>
        <v>0</v>
      </c>
      <c r="AA154" s="28">
        <f>IF(AND(_Engine!$P$3=1,AU153&gt;0),ROUND(MIN(_Engine!$O$3,AU153+Q154),2),0)</f>
        <v>0</v>
      </c>
      <c r="AB154" s="28">
        <f>IF(AND(_Engine!$P$4=1,AV153&gt;0),ROUND(MIN(_Engine!$O$4,AV153+R154),2),0)</f>
        <v>0</v>
      </c>
      <c r="AC154" s="28">
        <f>IF(AND(_Engine!$P$5=1,AW153&gt;0),ROUND(MIN(_Engine!$O$5,AW153+S154),2),0)</f>
        <v>0</v>
      </c>
      <c r="AD154" s="28">
        <f>IF(AND(_Engine!$P$6=1,AX153&gt;0),ROUND(MIN(_Engine!$O$6,AX153+T154),2),0)</f>
        <v>0</v>
      </c>
      <c r="AE154" s="28">
        <f>IF(AND(_Engine!$P$7=1,AY153&gt;0),ROUND(MIN(_Engine!$O$7,AY153+U154),2),0)</f>
        <v>0</v>
      </c>
      <c r="AF154" s="28">
        <f>IF(AND(_Engine!$P$8=1,AZ153&gt;0),ROUND(MIN(_Engine!$O$8,AZ153+V154),2),0)</f>
        <v>0</v>
      </c>
      <c r="AG154" s="28">
        <f>IF(AND(_Engine!$P$9=1,BA153&gt;0),ROUND(MIN(_Engine!$O$9,BA153+W154),2),0)</f>
        <v>0</v>
      </c>
      <c r="AH154" s="28">
        <f>IF(AND(_Engine!$P$10=1,BB153&gt;0),ROUND(MIN(_Engine!$O$10,BB153+X154),2),0)</f>
        <v>0</v>
      </c>
      <c r="AI154" s="28">
        <f>IF(AND(_Engine!$P$11=1,BC153&gt;0),ROUND(MIN(_Engine!$O$11,BC153+Y154),2),0)</f>
        <v>0</v>
      </c>
      <c r="AJ154" s="28">
        <f>IF(AND(_Engine!$P$12=1,BD153&gt;0),ROUND(MIN(_Engine!$O$12,BD153+Z154),2),0)</f>
        <v>0</v>
      </c>
      <c r="AK154" s="28">
        <f>IF(AND(_Engine!$P$3=1,AU153&gt;0),ROUND(MAX(0,MIN(AU153+Q154-AA154,BE154-0)),2),0)</f>
        <v>0</v>
      </c>
      <c r="AL154" s="28">
        <f>IF(AND(_Engine!$P$4=1,AV153&gt;0),ROUND(MAX(0,MIN(AV153+R154-AB154,BE154-SUM(AK154:AK154))),2),0)</f>
        <v>0</v>
      </c>
      <c r="AM154" s="28">
        <f>IF(AND(_Engine!$P$5=1,AW153&gt;0),ROUND(MAX(0,MIN(AW153+S154-AC154,BE154-SUM(AK154:AL154))),2),0)</f>
        <v>0</v>
      </c>
      <c r="AN154" s="28">
        <f>IF(AND(_Engine!$P$6=1,AX153&gt;0),ROUND(MAX(0,MIN(AX153+T154-AD154,BE154-SUM(AK154:AM154))),2),0)</f>
        <v>0</v>
      </c>
      <c r="AO154" s="28">
        <f>IF(AND(_Engine!$P$7=1,AY153&gt;0),ROUND(MAX(0,MIN(AY153+U154-AE154,BE154-SUM(AK154:AN154))),2),0)</f>
        <v>0</v>
      </c>
      <c r="AP154" s="28">
        <f>IF(AND(_Engine!$P$8=1,AZ153&gt;0),ROUND(MAX(0,MIN(AZ153+V154-AF154,BE154-SUM(AK154:AO154))),2),0)</f>
        <v>0</v>
      </c>
      <c r="AQ154" s="28">
        <f>IF(AND(_Engine!$P$9=1,BA153&gt;0),ROUND(MAX(0,MIN(BA153+W154-AG154,BE154-SUM(AK154:AP154))),2),0)</f>
        <v>0</v>
      </c>
      <c r="AR154" s="28">
        <f>IF(AND(_Engine!$P$10=1,BB153&gt;0),ROUND(MAX(0,MIN(BB153+X154-AH154,BE154-SUM(AK154:AQ154))),2),0)</f>
        <v>0</v>
      </c>
      <c r="AS154" s="28">
        <f>IF(AND(_Engine!$P$11=1,BC153&gt;0),ROUND(MAX(0,MIN(BC153+Y154-AI154,BE154-SUM(AK154:AR154))),2),0)</f>
        <v>0</v>
      </c>
      <c r="AT154" s="28">
        <f>IF(AND(_Engine!$P$12=1,BD153&gt;0),ROUND(MAX(0,MIN(BD153+Z154-AJ154,BE154-SUM(AK154:AS154))),2),0)</f>
        <v>0</v>
      </c>
      <c r="AU154" s="28">
        <f>IF(_Engine!$P$3=1,MAX(0,ROUND(AU153+Q154-AA154-AK154,2)),0)</f>
        <v>0</v>
      </c>
      <c r="AV154" s="28">
        <f>IF(_Engine!$P$4=1,MAX(0,ROUND(AV153+R154-AB154-AL154,2)),0)</f>
        <v>0</v>
      </c>
      <c r="AW154" s="28">
        <f>IF(_Engine!$P$5=1,MAX(0,ROUND(AW153+S154-AC154-AM154,2)),0)</f>
        <v>0</v>
      </c>
      <c r="AX154" s="28">
        <f>IF(_Engine!$P$6=1,MAX(0,ROUND(AX153+T154-AD154-AN154,2)),0)</f>
        <v>0</v>
      </c>
      <c r="AY154" s="28">
        <f>IF(_Engine!$P$7=1,MAX(0,ROUND(AY153+U154-AE154-AO154,2)),0)</f>
        <v>0</v>
      </c>
      <c r="AZ154" s="28">
        <f>IF(_Engine!$P$8=1,MAX(0,ROUND(AZ153+V154-AF154-AP154,2)),0)</f>
        <v>0</v>
      </c>
      <c r="BA154" s="28">
        <f>IF(_Engine!$P$9=1,MAX(0,ROUND(BA153+W154-AG154-AQ154,2)),0)</f>
        <v>0</v>
      </c>
      <c r="BB154" s="28">
        <f>IF(_Engine!$P$10=1,MAX(0,ROUND(BB153+X154-AH154-AR154,2)),0)</f>
        <v>0</v>
      </c>
      <c r="BC154" s="28">
        <f>IF(_Engine!$P$11=1,MAX(0,ROUND(BC153+Y154-AI154-AS154,2)),0)</f>
        <v>0</v>
      </c>
      <c r="BD154" s="28">
        <f>IF(_Engine!$P$12=1,MAX(0,ROUND(BD153+Z154-AJ154-AT154,2)),0)</f>
        <v>0</v>
      </c>
      <c r="BE154" s="28">
        <f>ROUND(IFERROR('Debt Planner'!$C$8,0)+IFERROR(C154,0)+MAX(0,_Engine!$E$14-SUM(AA154:AJ154)),2)</f>
        <v>0</v>
      </c>
    </row>
    <row r="155" spans="1:57" x14ac:dyDescent="0.3">
      <c r="A155" s="24">
        <v>147</v>
      </c>
      <c r="B155" s="25">
        <f t="shared" ca="1" si="8"/>
        <v>50638</v>
      </c>
      <c r="C155" s="26">
        <v>0</v>
      </c>
      <c r="D155" s="27">
        <f t="shared" si="6"/>
        <v>0</v>
      </c>
      <c r="E155" s="18" t="str">
        <f>IF(_Engine!$P$3=0,"",IF((AA155+AK155)&gt;0,AA155+AK155,""))</f>
        <v/>
      </c>
      <c r="F155" s="18" t="str">
        <f>IF(_Engine!$P$4=0,"",IF((AB155+AL155)&gt;0,AB155+AL155,""))</f>
        <v/>
      </c>
      <c r="G155" s="18" t="str">
        <f>IF(_Engine!$P$5=0,"",IF((AC155+AM155)&gt;0,AC155+AM155,""))</f>
        <v/>
      </c>
      <c r="H155" s="18" t="str">
        <f>IF(_Engine!$P$6=0,"",IF((AD155+AN155)&gt;0,AD155+AN155,""))</f>
        <v/>
      </c>
      <c r="I155" s="18" t="str">
        <f>IF(_Engine!$P$7=0,"",IF((AE155+AO155)&gt;0,AE155+AO155,""))</f>
        <v/>
      </c>
      <c r="J155" s="18" t="str">
        <f>IF(_Engine!$P$8=0,"",IF((AF155+AP155)&gt;0,AF155+AP155,""))</f>
        <v/>
      </c>
      <c r="K155" s="18" t="str">
        <f>IF(_Engine!$P$9=0,"",IF((AG155+AQ155)&gt;0,AG155+AQ155,""))</f>
        <v/>
      </c>
      <c r="L155" s="18" t="str">
        <f>IF(_Engine!$P$10=0,"",IF((AH155+AR155)&gt;0,AH155+AR155,""))</f>
        <v/>
      </c>
      <c r="M155" s="18" t="str">
        <f>IF(_Engine!$P$11=0,"",IF((AI155+AS155)&gt;0,AI155+AS155,""))</f>
        <v/>
      </c>
      <c r="N155" s="18" t="str">
        <f>IF(_Engine!$P$12=0,"",IF((AJ155+AT155)&gt;0,AJ155+AT155,""))</f>
        <v/>
      </c>
      <c r="O155" s="27">
        <f t="shared" si="7"/>
        <v>0</v>
      </c>
      <c r="Q155" s="28">
        <f>IF(AND(_Engine!$P$3=1,AU154&gt;0),ROUND(AU154*_Engine!$N$3/12,2),0)</f>
        <v>0</v>
      </c>
      <c r="R155" s="28">
        <f>IF(AND(_Engine!$P$4=1,AV154&gt;0),ROUND(AV154*_Engine!$N$4/12,2),0)</f>
        <v>0</v>
      </c>
      <c r="S155" s="28">
        <f>IF(AND(_Engine!$P$5=1,AW154&gt;0),ROUND(AW154*_Engine!$N$5/12,2),0)</f>
        <v>0</v>
      </c>
      <c r="T155" s="28">
        <f>IF(AND(_Engine!$P$6=1,AX154&gt;0),ROUND(AX154*_Engine!$N$6/12,2),0)</f>
        <v>0</v>
      </c>
      <c r="U155" s="28">
        <f>IF(AND(_Engine!$P$7=1,AY154&gt;0),ROUND(AY154*_Engine!$N$7/12,2),0)</f>
        <v>0</v>
      </c>
      <c r="V155" s="28">
        <f>IF(AND(_Engine!$P$8=1,AZ154&gt;0),ROUND(AZ154*_Engine!$N$8/12,2),0)</f>
        <v>0</v>
      </c>
      <c r="W155" s="28">
        <f>IF(AND(_Engine!$P$9=1,BA154&gt;0),ROUND(BA154*_Engine!$N$9/12,2),0)</f>
        <v>0</v>
      </c>
      <c r="X155" s="28">
        <f>IF(AND(_Engine!$P$10=1,BB154&gt;0),ROUND(BB154*_Engine!$N$10/12,2),0)</f>
        <v>0</v>
      </c>
      <c r="Y155" s="28">
        <f>IF(AND(_Engine!$P$11=1,BC154&gt;0),ROUND(BC154*_Engine!$N$11/12,2),0)</f>
        <v>0</v>
      </c>
      <c r="Z155" s="28">
        <f>IF(AND(_Engine!$P$12=1,BD154&gt;0),ROUND(BD154*_Engine!$N$12/12,2),0)</f>
        <v>0</v>
      </c>
      <c r="AA155" s="28">
        <f>IF(AND(_Engine!$P$3=1,AU154&gt;0),ROUND(MIN(_Engine!$O$3,AU154+Q155),2),0)</f>
        <v>0</v>
      </c>
      <c r="AB155" s="28">
        <f>IF(AND(_Engine!$P$4=1,AV154&gt;0),ROUND(MIN(_Engine!$O$4,AV154+R155),2),0)</f>
        <v>0</v>
      </c>
      <c r="AC155" s="28">
        <f>IF(AND(_Engine!$P$5=1,AW154&gt;0),ROUND(MIN(_Engine!$O$5,AW154+S155),2),0)</f>
        <v>0</v>
      </c>
      <c r="AD155" s="28">
        <f>IF(AND(_Engine!$P$6=1,AX154&gt;0),ROUND(MIN(_Engine!$O$6,AX154+T155),2),0)</f>
        <v>0</v>
      </c>
      <c r="AE155" s="28">
        <f>IF(AND(_Engine!$P$7=1,AY154&gt;0),ROUND(MIN(_Engine!$O$7,AY154+U155),2),0)</f>
        <v>0</v>
      </c>
      <c r="AF155" s="28">
        <f>IF(AND(_Engine!$P$8=1,AZ154&gt;0),ROUND(MIN(_Engine!$O$8,AZ154+V155),2),0)</f>
        <v>0</v>
      </c>
      <c r="AG155" s="28">
        <f>IF(AND(_Engine!$P$9=1,BA154&gt;0),ROUND(MIN(_Engine!$O$9,BA154+W155),2),0)</f>
        <v>0</v>
      </c>
      <c r="AH155" s="28">
        <f>IF(AND(_Engine!$P$10=1,BB154&gt;0),ROUND(MIN(_Engine!$O$10,BB154+X155),2),0)</f>
        <v>0</v>
      </c>
      <c r="AI155" s="28">
        <f>IF(AND(_Engine!$P$11=1,BC154&gt;0),ROUND(MIN(_Engine!$O$11,BC154+Y155),2),0)</f>
        <v>0</v>
      </c>
      <c r="AJ155" s="28">
        <f>IF(AND(_Engine!$P$12=1,BD154&gt;0),ROUND(MIN(_Engine!$O$12,BD154+Z155),2),0)</f>
        <v>0</v>
      </c>
      <c r="AK155" s="28">
        <f>IF(AND(_Engine!$P$3=1,AU154&gt;0),ROUND(MAX(0,MIN(AU154+Q155-AA155,BE155-0)),2),0)</f>
        <v>0</v>
      </c>
      <c r="AL155" s="28">
        <f>IF(AND(_Engine!$P$4=1,AV154&gt;0),ROUND(MAX(0,MIN(AV154+R155-AB155,BE155-SUM(AK155:AK155))),2),0)</f>
        <v>0</v>
      </c>
      <c r="AM155" s="28">
        <f>IF(AND(_Engine!$P$5=1,AW154&gt;0),ROUND(MAX(0,MIN(AW154+S155-AC155,BE155-SUM(AK155:AL155))),2),0)</f>
        <v>0</v>
      </c>
      <c r="AN155" s="28">
        <f>IF(AND(_Engine!$P$6=1,AX154&gt;0),ROUND(MAX(0,MIN(AX154+T155-AD155,BE155-SUM(AK155:AM155))),2),0)</f>
        <v>0</v>
      </c>
      <c r="AO155" s="28">
        <f>IF(AND(_Engine!$P$7=1,AY154&gt;0),ROUND(MAX(0,MIN(AY154+U155-AE155,BE155-SUM(AK155:AN155))),2),0)</f>
        <v>0</v>
      </c>
      <c r="AP155" s="28">
        <f>IF(AND(_Engine!$P$8=1,AZ154&gt;0),ROUND(MAX(0,MIN(AZ154+V155-AF155,BE155-SUM(AK155:AO155))),2),0)</f>
        <v>0</v>
      </c>
      <c r="AQ155" s="28">
        <f>IF(AND(_Engine!$P$9=1,BA154&gt;0),ROUND(MAX(0,MIN(BA154+W155-AG155,BE155-SUM(AK155:AP155))),2),0)</f>
        <v>0</v>
      </c>
      <c r="AR155" s="28">
        <f>IF(AND(_Engine!$P$10=1,BB154&gt;0),ROUND(MAX(0,MIN(BB154+X155-AH155,BE155-SUM(AK155:AQ155))),2),0)</f>
        <v>0</v>
      </c>
      <c r="AS155" s="28">
        <f>IF(AND(_Engine!$P$11=1,BC154&gt;0),ROUND(MAX(0,MIN(BC154+Y155-AI155,BE155-SUM(AK155:AR155))),2),0)</f>
        <v>0</v>
      </c>
      <c r="AT155" s="28">
        <f>IF(AND(_Engine!$P$12=1,BD154&gt;0),ROUND(MAX(0,MIN(BD154+Z155-AJ155,BE155-SUM(AK155:AS155))),2),0)</f>
        <v>0</v>
      </c>
      <c r="AU155" s="28">
        <f>IF(_Engine!$P$3=1,MAX(0,ROUND(AU154+Q155-AA155-AK155,2)),0)</f>
        <v>0</v>
      </c>
      <c r="AV155" s="28">
        <f>IF(_Engine!$P$4=1,MAX(0,ROUND(AV154+R155-AB155-AL155,2)),0)</f>
        <v>0</v>
      </c>
      <c r="AW155" s="28">
        <f>IF(_Engine!$P$5=1,MAX(0,ROUND(AW154+S155-AC155-AM155,2)),0)</f>
        <v>0</v>
      </c>
      <c r="AX155" s="28">
        <f>IF(_Engine!$P$6=1,MAX(0,ROUND(AX154+T155-AD155-AN155,2)),0)</f>
        <v>0</v>
      </c>
      <c r="AY155" s="28">
        <f>IF(_Engine!$P$7=1,MAX(0,ROUND(AY154+U155-AE155-AO155,2)),0)</f>
        <v>0</v>
      </c>
      <c r="AZ155" s="28">
        <f>IF(_Engine!$P$8=1,MAX(0,ROUND(AZ154+V155-AF155-AP155,2)),0)</f>
        <v>0</v>
      </c>
      <c r="BA155" s="28">
        <f>IF(_Engine!$P$9=1,MAX(0,ROUND(BA154+W155-AG155-AQ155,2)),0)</f>
        <v>0</v>
      </c>
      <c r="BB155" s="28">
        <f>IF(_Engine!$P$10=1,MAX(0,ROUND(BB154+X155-AH155-AR155,2)),0)</f>
        <v>0</v>
      </c>
      <c r="BC155" s="28">
        <f>IF(_Engine!$P$11=1,MAX(0,ROUND(BC154+Y155-AI155-AS155,2)),0)</f>
        <v>0</v>
      </c>
      <c r="BD155" s="28">
        <f>IF(_Engine!$P$12=1,MAX(0,ROUND(BD154+Z155-AJ155-AT155,2)),0)</f>
        <v>0</v>
      </c>
      <c r="BE155" s="28">
        <f>ROUND(IFERROR('Debt Planner'!$C$8,0)+IFERROR(C155,0)+MAX(0,_Engine!$E$14-SUM(AA155:AJ155)),2)</f>
        <v>0</v>
      </c>
    </row>
    <row r="156" spans="1:57" x14ac:dyDescent="0.3">
      <c r="A156" s="24">
        <v>148</v>
      </c>
      <c r="B156" s="25">
        <f t="shared" ca="1" si="8"/>
        <v>50669</v>
      </c>
      <c r="C156" s="26">
        <v>0</v>
      </c>
      <c r="D156" s="27">
        <f t="shared" si="6"/>
        <v>0</v>
      </c>
      <c r="E156" s="18" t="str">
        <f>IF(_Engine!$P$3=0,"",IF((AA156+AK156)&gt;0,AA156+AK156,""))</f>
        <v/>
      </c>
      <c r="F156" s="18" t="str">
        <f>IF(_Engine!$P$4=0,"",IF((AB156+AL156)&gt;0,AB156+AL156,""))</f>
        <v/>
      </c>
      <c r="G156" s="18" t="str">
        <f>IF(_Engine!$P$5=0,"",IF((AC156+AM156)&gt;0,AC156+AM156,""))</f>
        <v/>
      </c>
      <c r="H156" s="18" t="str">
        <f>IF(_Engine!$P$6=0,"",IF((AD156+AN156)&gt;0,AD156+AN156,""))</f>
        <v/>
      </c>
      <c r="I156" s="18" t="str">
        <f>IF(_Engine!$P$7=0,"",IF((AE156+AO156)&gt;0,AE156+AO156,""))</f>
        <v/>
      </c>
      <c r="J156" s="18" t="str">
        <f>IF(_Engine!$P$8=0,"",IF((AF156+AP156)&gt;0,AF156+AP156,""))</f>
        <v/>
      </c>
      <c r="K156" s="18" t="str">
        <f>IF(_Engine!$P$9=0,"",IF((AG156+AQ156)&gt;0,AG156+AQ156,""))</f>
        <v/>
      </c>
      <c r="L156" s="18" t="str">
        <f>IF(_Engine!$P$10=0,"",IF((AH156+AR156)&gt;0,AH156+AR156,""))</f>
        <v/>
      </c>
      <c r="M156" s="18" t="str">
        <f>IF(_Engine!$P$11=0,"",IF((AI156+AS156)&gt;0,AI156+AS156,""))</f>
        <v/>
      </c>
      <c r="N156" s="18" t="str">
        <f>IF(_Engine!$P$12=0,"",IF((AJ156+AT156)&gt;0,AJ156+AT156,""))</f>
        <v/>
      </c>
      <c r="O156" s="27">
        <f t="shared" si="7"/>
        <v>0</v>
      </c>
      <c r="Q156" s="28">
        <f>IF(AND(_Engine!$P$3=1,AU155&gt;0),ROUND(AU155*_Engine!$N$3/12,2),0)</f>
        <v>0</v>
      </c>
      <c r="R156" s="28">
        <f>IF(AND(_Engine!$P$4=1,AV155&gt;0),ROUND(AV155*_Engine!$N$4/12,2),0)</f>
        <v>0</v>
      </c>
      <c r="S156" s="28">
        <f>IF(AND(_Engine!$P$5=1,AW155&gt;0),ROUND(AW155*_Engine!$N$5/12,2),0)</f>
        <v>0</v>
      </c>
      <c r="T156" s="28">
        <f>IF(AND(_Engine!$P$6=1,AX155&gt;0),ROUND(AX155*_Engine!$N$6/12,2),0)</f>
        <v>0</v>
      </c>
      <c r="U156" s="28">
        <f>IF(AND(_Engine!$P$7=1,AY155&gt;0),ROUND(AY155*_Engine!$N$7/12,2),0)</f>
        <v>0</v>
      </c>
      <c r="V156" s="28">
        <f>IF(AND(_Engine!$P$8=1,AZ155&gt;0),ROUND(AZ155*_Engine!$N$8/12,2),0)</f>
        <v>0</v>
      </c>
      <c r="W156" s="28">
        <f>IF(AND(_Engine!$P$9=1,BA155&gt;0),ROUND(BA155*_Engine!$N$9/12,2),0)</f>
        <v>0</v>
      </c>
      <c r="X156" s="28">
        <f>IF(AND(_Engine!$P$10=1,BB155&gt;0),ROUND(BB155*_Engine!$N$10/12,2),0)</f>
        <v>0</v>
      </c>
      <c r="Y156" s="28">
        <f>IF(AND(_Engine!$P$11=1,BC155&gt;0),ROUND(BC155*_Engine!$N$11/12,2),0)</f>
        <v>0</v>
      </c>
      <c r="Z156" s="28">
        <f>IF(AND(_Engine!$P$12=1,BD155&gt;0),ROUND(BD155*_Engine!$N$12/12,2),0)</f>
        <v>0</v>
      </c>
      <c r="AA156" s="28">
        <f>IF(AND(_Engine!$P$3=1,AU155&gt;0),ROUND(MIN(_Engine!$O$3,AU155+Q156),2),0)</f>
        <v>0</v>
      </c>
      <c r="AB156" s="28">
        <f>IF(AND(_Engine!$P$4=1,AV155&gt;0),ROUND(MIN(_Engine!$O$4,AV155+R156),2),0)</f>
        <v>0</v>
      </c>
      <c r="AC156" s="28">
        <f>IF(AND(_Engine!$P$5=1,AW155&gt;0),ROUND(MIN(_Engine!$O$5,AW155+S156),2),0)</f>
        <v>0</v>
      </c>
      <c r="AD156" s="28">
        <f>IF(AND(_Engine!$P$6=1,AX155&gt;0),ROUND(MIN(_Engine!$O$6,AX155+T156),2),0)</f>
        <v>0</v>
      </c>
      <c r="AE156" s="28">
        <f>IF(AND(_Engine!$P$7=1,AY155&gt;0),ROUND(MIN(_Engine!$O$7,AY155+U156),2),0)</f>
        <v>0</v>
      </c>
      <c r="AF156" s="28">
        <f>IF(AND(_Engine!$P$8=1,AZ155&gt;0),ROUND(MIN(_Engine!$O$8,AZ155+V156),2),0)</f>
        <v>0</v>
      </c>
      <c r="AG156" s="28">
        <f>IF(AND(_Engine!$P$9=1,BA155&gt;0),ROUND(MIN(_Engine!$O$9,BA155+W156),2),0)</f>
        <v>0</v>
      </c>
      <c r="AH156" s="28">
        <f>IF(AND(_Engine!$P$10=1,BB155&gt;0),ROUND(MIN(_Engine!$O$10,BB155+X156),2),0)</f>
        <v>0</v>
      </c>
      <c r="AI156" s="28">
        <f>IF(AND(_Engine!$P$11=1,BC155&gt;0),ROUND(MIN(_Engine!$O$11,BC155+Y156),2),0)</f>
        <v>0</v>
      </c>
      <c r="AJ156" s="28">
        <f>IF(AND(_Engine!$P$12=1,BD155&gt;0),ROUND(MIN(_Engine!$O$12,BD155+Z156),2),0)</f>
        <v>0</v>
      </c>
      <c r="AK156" s="28">
        <f>IF(AND(_Engine!$P$3=1,AU155&gt;0),ROUND(MAX(0,MIN(AU155+Q156-AA156,BE156-0)),2),0)</f>
        <v>0</v>
      </c>
      <c r="AL156" s="28">
        <f>IF(AND(_Engine!$P$4=1,AV155&gt;0),ROUND(MAX(0,MIN(AV155+R156-AB156,BE156-SUM(AK156:AK156))),2),0)</f>
        <v>0</v>
      </c>
      <c r="AM156" s="28">
        <f>IF(AND(_Engine!$P$5=1,AW155&gt;0),ROUND(MAX(0,MIN(AW155+S156-AC156,BE156-SUM(AK156:AL156))),2),0)</f>
        <v>0</v>
      </c>
      <c r="AN156" s="28">
        <f>IF(AND(_Engine!$P$6=1,AX155&gt;0),ROUND(MAX(0,MIN(AX155+T156-AD156,BE156-SUM(AK156:AM156))),2),0)</f>
        <v>0</v>
      </c>
      <c r="AO156" s="28">
        <f>IF(AND(_Engine!$P$7=1,AY155&gt;0),ROUND(MAX(0,MIN(AY155+U156-AE156,BE156-SUM(AK156:AN156))),2),0)</f>
        <v>0</v>
      </c>
      <c r="AP156" s="28">
        <f>IF(AND(_Engine!$P$8=1,AZ155&gt;0),ROUND(MAX(0,MIN(AZ155+V156-AF156,BE156-SUM(AK156:AO156))),2),0)</f>
        <v>0</v>
      </c>
      <c r="AQ156" s="28">
        <f>IF(AND(_Engine!$P$9=1,BA155&gt;0),ROUND(MAX(0,MIN(BA155+W156-AG156,BE156-SUM(AK156:AP156))),2),0)</f>
        <v>0</v>
      </c>
      <c r="AR156" s="28">
        <f>IF(AND(_Engine!$P$10=1,BB155&gt;0),ROUND(MAX(0,MIN(BB155+X156-AH156,BE156-SUM(AK156:AQ156))),2),0)</f>
        <v>0</v>
      </c>
      <c r="AS156" s="28">
        <f>IF(AND(_Engine!$P$11=1,BC155&gt;0),ROUND(MAX(0,MIN(BC155+Y156-AI156,BE156-SUM(AK156:AR156))),2),0)</f>
        <v>0</v>
      </c>
      <c r="AT156" s="28">
        <f>IF(AND(_Engine!$P$12=1,BD155&gt;0),ROUND(MAX(0,MIN(BD155+Z156-AJ156,BE156-SUM(AK156:AS156))),2),0)</f>
        <v>0</v>
      </c>
      <c r="AU156" s="28">
        <f>IF(_Engine!$P$3=1,MAX(0,ROUND(AU155+Q156-AA156-AK156,2)),0)</f>
        <v>0</v>
      </c>
      <c r="AV156" s="28">
        <f>IF(_Engine!$P$4=1,MAX(0,ROUND(AV155+R156-AB156-AL156,2)),0)</f>
        <v>0</v>
      </c>
      <c r="AW156" s="28">
        <f>IF(_Engine!$P$5=1,MAX(0,ROUND(AW155+S156-AC156-AM156,2)),0)</f>
        <v>0</v>
      </c>
      <c r="AX156" s="28">
        <f>IF(_Engine!$P$6=1,MAX(0,ROUND(AX155+T156-AD156-AN156,2)),0)</f>
        <v>0</v>
      </c>
      <c r="AY156" s="28">
        <f>IF(_Engine!$P$7=1,MAX(0,ROUND(AY155+U156-AE156-AO156,2)),0)</f>
        <v>0</v>
      </c>
      <c r="AZ156" s="28">
        <f>IF(_Engine!$P$8=1,MAX(0,ROUND(AZ155+V156-AF156-AP156,2)),0)</f>
        <v>0</v>
      </c>
      <c r="BA156" s="28">
        <f>IF(_Engine!$P$9=1,MAX(0,ROUND(BA155+W156-AG156-AQ156,2)),0)</f>
        <v>0</v>
      </c>
      <c r="BB156" s="28">
        <f>IF(_Engine!$P$10=1,MAX(0,ROUND(BB155+X156-AH156-AR156,2)),0)</f>
        <v>0</v>
      </c>
      <c r="BC156" s="28">
        <f>IF(_Engine!$P$11=1,MAX(0,ROUND(BC155+Y156-AI156-AS156,2)),0)</f>
        <v>0</v>
      </c>
      <c r="BD156" s="28">
        <f>IF(_Engine!$P$12=1,MAX(0,ROUND(BD155+Z156-AJ156-AT156,2)),0)</f>
        <v>0</v>
      </c>
      <c r="BE156" s="28">
        <f>ROUND(IFERROR('Debt Planner'!$C$8,0)+IFERROR(C156,0)+MAX(0,_Engine!$E$14-SUM(AA156:AJ156)),2)</f>
        <v>0</v>
      </c>
    </row>
    <row r="157" spans="1:57" x14ac:dyDescent="0.3">
      <c r="A157" s="24">
        <v>149</v>
      </c>
      <c r="B157" s="25">
        <f t="shared" ca="1" si="8"/>
        <v>50699</v>
      </c>
      <c r="C157" s="26">
        <v>0</v>
      </c>
      <c r="D157" s="27">
        <f t="shared" si="6"/>
        <v>0</v>
      </c>
      <c r="E157" s="18" t="str">
        <f>IF(_Engine!$P$3=0,"",IF((AA157+AK157)&gt;0,AA157+AK157,""))</f>
        <v/>
      </c>
      <c r="F157" s="18" t="str">
        <f>IF(_Engine!$P$4=0,"",IF((AB157+AL157)&gt;0,AB157+AL157,""))</f>
        <v/>
      </c>
      <c r="G157" s="18" t="str">
        <f>IF(_Engine!$P$5=0,"",IF((AC157+AM157)&gt;0,AC157+AM157,""))</f>
        <v/>
      </c>
      <c r="H157" s="18" t="str">
        <f>IF(_Engine!$P$6=0,"",IF((AD157+AN157)&gt;0,AD157+AN157,""))</f>
        <v/>
      </c>
      <c r="I157" s="18" t="str">
        <f>IF(_Engine!$P$7=0,"",IF((AE157+AO157)&gt;0,AE157+AO157,""))</f>
        <v/>
      </c>
      <c r="J157" s="18" t="str">
        <f>IF(_Engine!$P$8=0,"",IF((AF157+AP157)&gt;0,AF157+AP157,""))</f>
        <v/>
      </c>
      <c r="K157" s="18" t="str">
        <f>IF(_Engine!$P$9=0,"",IF((AG157+AQ157)&gt;0,AG157+AQ157,""))</f>
        <v/>
      </c>
      <c r="L157" s="18" t="str">
        <f>IF(_Engine!$P$10=0,"",IF((AH157+AR157)&gt;0,AH157+AR157,""))</f>
        <v/>
      </c>
      <c r="M157" s="18" t="str">
        <f>IF(_Engine!$P$11=0,"",IF((AI157+AS157)&gt;0,AI157+AS157,""))</f>
        <v/>
      </c>
      <c r="N157" s="18" t="str">
        <f>IF(_Engine!$P$12=0,"",IF((AJ157+AT157)&gt;0,AJ157+AT157,""))</f>
        <v/>
      </c>
      <c r="O157" s="27">
        <f t="shared" si="7"/>
        <v>0</v>
      </c>
      <c r="Q157" s="28">
        <f>IF(AND(_Engine!$P$3=1,AU156&gt;0),ROUND(AU156*_Engine!$N$3/12,2),0)</f>
        <v>0</v>
      </c>
      <c r="R157" s="28">
        <f>IF(AND(_Engine!$P$4=1,AV156&gt;0),ROUND(AV156*_Engine!$N$4/12,2),0)</f>
        <v>0</v>
      </c>
      <c r="S157" s="28">
        <f>IF(AND(_Engine!$P$5=1,AW156&gt;0),ROUND(AW156*_Engine!$N$5/12,2),0)</f>
        <v>0</v>
      </c>
      <c r="T157" s="28">
        <f>IF(AND(_Engine!$P$6=1,AX156&gt;0),ROUND(AX156*_Engine!$N$6/12,2),0)</f>
        <v>0</v>
      </c>
      <c r="U157" s="28">
        <f>IF(AND(_Engine!$P$7=1,AY156&gt;0),ROUND(AY156*_Engine!$N$7/12,2),0)</f>
        <v>0</v>
      </c>
      <c r="V157" s="28">
        <f>IF(AND(_Engine!$P$8=1,AZ156&gt;0),ROUND(AZ156*_Engine!$N$8/12,2),0)</f>
        <v>0</v>
      </c>
      <c r="W157" s="28">
        <f>IF(AND(_Engine!$P$9=1,BA156&gt;0),ROUND(BA156*_Engine!$N$9/12,2),0)</f>
        <v>0</v>
      </c>
      <c r="X157" s="28">
        <f>IF(AND(_Engine!$P$10=1,BB156&gt;0),ROUND(BB156*_Engine!$N$10/12,2),0)</f>
        <v>0</v>
      </c>
      <c r="Y157" s="28">
        <f>IF(AND(_Engine!$P$11=1,BC156&gt;0),ROUND(BC156*_Engine!$N$11/12,2),0)</f>
        <v>0</v>
      </c>
      <c r="Z157" s="28">
        <f>IF(AND(_Engine!$P$12=1,BD156&gt;0),ROUND(BD156*_Engine!$N$12/12,2),0)</f>
        <v>0</v>
      </c>
      <c r="AA157" s="28">
        <f>IF(AND(_Engine!$P$3=1,AU156&gt;0),ROUND(MIN(_Engine!$O$3,AU156+Q157),2),0)</f>
        <v>0</v>
      </c>
      <c r="AB157" s="28">
        <f>IF(AND(_Engine!$P$4=1,AV156&gt;0),ROUND(MIN(_Engine!$O$4,AV156+R157),2),0)</f>
        <v>0</v>
      </c>
      <c r="AC157" s="28">
        <f>IF(AND(_Engine!$P$5=1,AW156&gt;0),ROUND(MIN(_Engine!$O$5,AW156+S157),2),0)</f>
        <v>0</v>
      </c>
      <c r="AD157" s="28">
        <f>IF(AND(_Engine!$P$6=1,AX156&gt;0),ROUND(MIN(_Engine!$O$6,AX156+T157),2),0)</f>
        <v>0</v>
      </c>
      <c r="AE157" s="28">
        <f>IF(AND(_Engine!$P$7=1,AY156&gt;0),ROUND(MIN(_Engine!$O$7,AY156+U157),2),0)</f>
        <v>0</v>
      </c>
      <c r="AF157" s="28">
        <f>IF(AND(_Engine!$P$8=1,AZ156&gt;0),ROUND(MIN(_Engine!$O$8,AZ156+V157),2),0)</f>
        <v>0</v>
      </c>
      <c r="AG157" s="28">
        <f>IF(AND(_Engine!$P$9=1,BA156&gt;0),ROUND(MIN(_Engine!$O$9,BA156+W157),2),0)</f>
        <v>0</v>
      </c>
      <c r="AH157" s="28">
        <f>IF(AND(_Engine!$P$10=1,BB156&gt;0),ROUND(MIN(_Engine!$O$10,BB156+X157),2),0)</f>
        <v>0</v>
      </c>
      <c r="AI157" s="28">
        <f>IF(AND(_Engine!$P$11=1,BC156&gt;0),ROUND(MIN(_Engine!$O$11,BC156+Y157),2),0)</f>
        <v>0</v>
      </c>
      <c r="AJ157" s="28">
        <f>IF(AND(_Engine!$P$12=1,BD156&gt;0),ROUND(MIN(_Engine!$O$12,BD156+Z157),2),0)</f>
        <v>0</v>
      </c>
      <c r="AK157" s="28">
        <f>IF(AND(_Engine!$P$3=1,AU156&gt;0),ROUND(MAX(0,MIN(AU156+Q157-AA157,BE157-0)),2),0)</f>
        <v>0</v>
      </c>
      <c r="AL157" s="28">
        <f>IF(AND(_Engine!$P$4=1,AV156&gt;0),ROUND(MAX(0,MIN(AV156+R157-AB157,BE157-SUM(AK157:AK157))),2),0)</f>
        <v>0</v>
      </c>
      <c r="AM157" s="28">
        <f>IF(AND(_Engine!$P$5=1,AW156&gt;0),ROUND(MAX(0,MIN(AW156+S157-AC157,BE157-SUM(AK157:AL157))),2),0)</f>
        <v>0</v>
      </c>
      <c r="AN157" s="28">
        <f>IF(AND(_Engine!$P$6=1,AX156&gt;0),ROUND(MAX(0,MIN(AX156+T157-AD157,BE157-SUM(AK157:AM157))),2),0)</f>
        <v>0</v>
      </c>
      <c r="AO157" s="28">
        <f>IF(AND(_Engine!$P$7=1,AY156&gt;0),ROUND(MAX(0,MIN(AY156+U157-AE157,BE157-SUM(AK157:AN157))),2),0)</f>
        <v>0</v>
      </c>
      <c r="AP157" s="28">
        <f>IF(AND(_Engine!$P$8=1,AZ156&gt;0),ROUND(MAX(0,MIN(AZ156+V157-AF157,BE157-SUM(AK157:AO157))),2),0)</f>
        <v>0</v>
      </c>
      <c r="AQ157" s="28">
        <f>IF(AND(_Engine!$P$9=1,BA156&gt;0),ROUND(MAX(0,MIN(BA156+W157-AG157,BE157-SUM(AK157:AP157))),2),0)</f>
        <v>0</v>
      </c>
      <c r="AR157" s="28">
        <f>IF(AND(_Engine!$P$10=1,BB156&gt;0),ROUND(MAX(0,MIN(BB156+X157-AH157,BE157-SUM(AK157:AQ157))),2),0)</f>
        <v>0</v>
      </c>
      <c r="AS157" s="28">
        <f>IF(AND(_Engine!$P$11=1,BC156&gt;0),ROUND(MAX(0,MIN(BC156+Y157-AI157,BE157-SUM(AK157:AR157))),2),0)</f>
        <v>0</v>
      </c>
      <c r="AT157" s="28">
        <f>IF(AND(_Engine!$P$12=1,BD156&gt;0),ROUND(MAX(0,MIN(BD156+Z157-AJ157,BE157-SUM(AK157:AS157))),2),0)</f>
        <v>0</v>
      </c>
      <c r="AU157" s="28">
        <f>IF(_Engine!$P$3=1,MAX(0,ROUND(AU156+Q157-AA157-AK157,2)),0)</f>
        <v>0</v>
      </c>
      <c r="AV157" s="28">
        <f>IF(_Engine!$P$4=1,MAX(0,ROUND(AV156+R157-AB157-AL157,2)),0)</f>
        <v>0</v>
      </c>
      <c r="AW157" s="28">
        <f>IF(_Engine!$P$5=1,MAX(0,ROUND(AW156+S157-AC157-AM157,2)),0)</f>
        <v>0</v>
      </c>
      <c r="AX157" s="28">
        <f>IF(_Engine!$P$6=1,MAX(0,ROUND(AX156+T157-AD157-AN157,2)),0)</f>
        <v>0</v>
      </c>
      <c r="AY157" s="28">
        <f>IF(_Engine!$P$7=1,MAX(0,ROUND(AY156+U157-AE157-AO157,2)),0)</f>
        <v>0</v>
      </c>
      <c r="AZ157" s="28">
        <f>IF(_Engine!$P$8=1,MAX(0,ROUND(AZ156+V157-AF157-AP157,2)),0)</f>
        <v>0</v>
      </c>
      <c r="BA157" s="28">
        <f>IF(_Engine!$P$9=1,MAX(0,ROUND(BA156+W157-AG157-AQ157,2)),0)</f>
        <v>0</v>
      </c>
      <c r="BB157" s="28">
        <f>IF(_Engine!$P$10=1,MAX(0,ROUND(BB156+X157-AH157-AR157,2)),0)</f>
        <v>0</v>
      </c>
      <c r="BC157" s="28">
        <f>IF(_Engine!$P$11=1,MAX(0,ROUND(BC156+Y157-AI157-AS157,2)),0)</f>
        <v>0</v>
      </c>
      <c r="BD157" s="28">
        <f>IF(_Engine!$P$12=1,MAX(0,ROUND(BD156+Z157-AJ157-AT157,2)),0)</f>
        <v>0</v>
      </c>
      <c r="BE157" s="28">
        <f>ROUND(IFERROR('Debt Planner'!$C$8,0)+IFERROR(C157,0)+MAX(0,_Engine!$E$14-SUM(AA157:AJ157)),2)</f>
        <v>0</v>
      </c>
    </row>
    <row r="158" spans="1:57" x14ac:dyDescent="0.3">
      <c r="A158" s="24">
        <v>150</v>
      </c>
      <c r="B158" s="25">
        <f t="shared" ca="1" si="8"/>
        <v>50730</v>
      </c>
      <c r="C158" s="26">
        <v>0</v>
      </c>
      <c r="D158" s="27">
        <f t="shared" si="6"/>
        <v>0</v>
      </c>
      <c r="E158" s="18" t="str">
        <f>IF(_Engine!$P$3=0,"",IF((AA158+AK158)&gt;0,AA158+AK158,""))</f>
        <v/>
      </c>
      <c r="F158" s="18" t="str">
        <f>IF(_Engine!$P$4=0,"",IF((AB158+AL158)&gt;0,AB158+AL158,""))</f>
        <v/>
      </c>
      <c r="G158" s="18" t="str">
        <f>IF(_Engine!$P$5=0,"",IF((AC158+AM158)&gt;0,AC158+AM158,""))</f>
        <v/>
      </c>
      <c r="H158" s="18" t="str">
        <f>IF(_Engine!$P$6=0,"",IF((AD158+AN158)&gt;0,AD158+AN158,""))</f>
        <v/>
      </c>
      <c r="I158" s="18" t="str">
        <f>IF(_Engine!$P$7=0,"",IF((AE158+AO158)&gt;0,AE158+AO158,""))</f>
        <v/>
      </c>
      <c r="J158" s="18" t="str">
        <f>IF(_Engine!$P$8=0,"",IF((AF158+AP158)&gt;0,AF158+AP158,""))</f>
        <v/>
      </c>
      <c r="K158" s="18" t="str">
        <f>IF(_Engine!$P$9=0,"",IF((AG158+AQ158)&gt;0,AG158+AQ158,""))</f>
        <v/>
      </c>
      <c r="L158" s="18" t="str">
        <f>IF(_Engine!$P$10=0,"",IF((AH158+AR158)&gt;0,AH158+AR158,""))</f>
        <v/>
      </c>
      <c r="M158" s="18" t="str">
        <f>IF(_Engine!$P$11=0,"",IF((AI158+AS158)&gt;0,AI158+AS158,""))</f>
        <v/>
      </c>
      <c r="N158" s="18" t="str">
        <f>IF(_Engine!$P$12=0,"",IF((AJ158+AT158)&gt;0,AJ158+AT158,""))</f>
        <v/>
      </c>
      <c r="O158" s="27">
        <f t="shared" si="7"/>
        <v>0</v>
      </c>
      <c r="Q158" s="28">
        <f>IF(AND(_Engine!$P$3=1,AU157&gt;0),ROUND(AU157*_Engine!$N$3/12,2),0)</f>
        <v>0</v>
      </c>
      <c r="R158" s="28">
        <f>IF(AND(_Engine!$P$4=1,AV157&gt;0),ROUND(AV157*_Engine!$N$4/12,2),0)</f>
        <v>0</v>
      </c>
      <c r="S158" s="28">
        <f>IF(AND(_Engine!$P$5=1,AW157&gt;0),ROUND(AW157*_Engine!$N$5/12,2),0)</f>
        <v>0</v>
      </c>
      <c r="T158" s="28">
        <f>IF(AND(_Engine!$P$6=1,AX157&gt;0),ROUND(AX157*_Engine!$N$6/12,2),0)</f>
        <v>0</v>
      </c>
      <c r="U158" s="28">
        <f>IF(AND(_Engine!$P$7=1,AY157&gt;0),ROUND(AY157*_Engine!$N$7/12,2),0)</f>
        <v>0</v>
      </c>
      <c r="V158" s="28">
        <f>IF(AND(_Engine!$P$8=1,AZ157&gt;0),ROUND(AZ157*_Engine!$N$8/12,2),0)</f>
        <v>0</v>
      </c>
      <c r="W158" s="28">
        <f>IF(AND(_Engine!$P$9=1,BA157&gt;0),ROUND(BA157*_Engine!$N$9/12,2),0)</f>
        <v>0</v>
      </c>
      <c r="X158" s="28">
        <f>IF(AND(_Engine!$P$10=1,BB157&gt;0),ROUND(BB157*_Engine!$N$10/12,2),0)</f>
        <v>0</v>
      </c>
      <c r="Y158" s="28">
        <f>IF(AND(_Engine!$P$11=1,BC157&gt;0),ROUND(BC157*_Engine!$N$11/12,2),0)</f>
        <v>0</v>
      </c>
      <c r="Z158" s="28">
        <f>IF(AND(_Engine!$P$12=1,BD157&gt;0),ROUND(BD157*_Engine!$N$12/12,2),0)</f>
        <v>0</v>
      </c>
      <c r="AA158" s="28">
        <f>IF(AND(_Engine!$P$3=1,AU157&gt;0),ROUND(MIN(_Engine!$O$3,AU157+Q158),2),0)</f>
        <v>0</v>
      </c>
      <c r="AB158" s="28">
        <f>IF(AND(_Engine!$P$4=1,AV157&gt;0),ROUND(MIN(_Engine!$O$4,AV157+R158),2),0)</f>
        <v>0</v>
      </c>
      <c r="AC158" s="28">
        <f>IF(AND(_Engine!$P$5=1,AW157&gt;0),ROUND(MIN(_Engine!$O$5,AW157+S158),2),0)</f>
        <v>0</v>
      </c>
      <c r="AD158" s="28">
        <f>IF(AND(_Engine!$P$6=1,AX157&gt;0),ROUND(MIN(_Engine!$O$6,AX157+T158),2),0)</f>
        <v>0</v>
      </c>
      <c r="AE158" s="28">
        <f>IF(AND(_Engine!$P$7=1,AY157&gt;0),ROUND(MIN(_Engine!$O$7,AY157+U158),2),0)</f>
        <v>0</v>
      </c>
      <c r="AF158" s="28">
        <f>IF(AND(_Engine!$P$8=1,AZ157&gt;0),ROUND(MIN(_Engine!$O$8,AZ157+V158),2),0)</f>
        <v>0</v>
      </c>
      <c r="AG158" s="28">
        <f>IF(AND(_Engine!$P$9=1,BA157&gt;0),ROUND(MIN(_Engine!$O$9,BA157+W158),2),0)</f>
        <v>0</v>
      </c>
      <c r="AH158" s="28">
        <f>IF(AND(_Engine!$P$10=1,BB157&gt;0),ROUND(MIN(_Engine!$O$10,BB157+X158),2),0)</f>
        <v>0</v>
      </c>
      <c r="AI158" s="28">
        <f>IF(AND(_Engine!$P$11=1,BC157&gt;0),ROUND(MIN(_Engine!$O$11,BC157+Y158),2),0)</f>
        <v>0</v>
      </c>
      <c r="AJ158" s="28">
        <f>IF(AND(_Engine!$P$12=1,BD157&gt;0),ROUND(MIN(_Engine!$O$12,BD157+Z158),2),0)</f>
        <v>0</v>
      </c>
      <c r="AK158" s="28">
        <f>IF(AND(_Engine!$P$3=1,AU157&gt;0),ROUND(MAX(0,MIN(AU157+Q158-AA158,BE158-0)),2),0)</f>
        <v>0</v>
      </c>
      <c r="AL158" s="28">
        <f>IF(AND(_Engine!$P$4=1,AV157&gt;0),ROUND(MAX(0,MIN(AV157+R158-AB158,BE158-SUM(AK158:AK158))),2),0)</f>
        <v>0</v>
      </c>
      <c r="AM158" s="28">
        <f>IF(AND(_Engine!$P$5=1,AW157&gt;0),ROUND(MAX(0,MIN(AW157+S158-AC158,BE158-SUM(AK158:AL158))),2),0)</f>
        <v>0</v>
      </c>
      <c r="AN158" s="28">
        <f>IF(AND(_Engine!$P$6=1,AX157&gt;0),ROUND(MAX(0,MIN(AX157+T158-AD158,BE158-SUM(AK158:AM158))),2),0)</f>
        <v>0</v>
      </c>
      <c r="AO158" s="28">
        <f>IF(AND(_Engine!$P$7=1,AY157&gt;0),ROUND(MAX(0,MIN(AY157+U158-AE158,BE158-SUM(AK158:AN158))),2),0)</f>
        <v>0</v>
      </c>
      <c r="AP158" s="28">
        <f>IF(AND(_Engine!$P$8=1,AZ157&gt;0),ROUND(MAX(0,MIN(AZ157+V158-AF158,BE158-SUM(AK158:AO158))),2),0)</f>
        <v>0</v>
      </c>
      <c r="AQ158" s="28">
        <f>IF(AND(_Engine!$P$9=1,BA157&gt;0),ROUND(MAX(0,MIN(BA157+W158-AG158,BE158-SUM(AK158:AP158))),2),0)</f>
        <v>0</v>
      </c>
      <c r="AR158" s="28">
        <f>IF(AND(_Engine!$P$10=1,BB157&gt;0),ROUND(MAX(0,MIN(BB157+X158-AH158,BE158-SUM(AK158:AQ158))),2),0)</f>
        <v>0</v>
      </c>
      <c r="AS158" s="28">
        <f>IF(AND(_Engine!$P$11=1,BC157&gt;0),ROUND(MAX(0,MIN(BC157+Y158-AI158,BE158-SUM(AK158:AR158))),2),0)</f>
        <v>0</v>
      </c>
      <c r="AT158" s="28">
        <f>IF(AND(_Engine!$P$12=1,BD157&gt;0),ROUND(MAX(0,MIN(BD157+Z158-AJ158,BE158-SUM(AK158:AS158))),2),0)</f>
        <v>0</v>
      </c>
      <c r="AU158" s="28">
        <f>IF(_Engine!$P$3=1,MAX(0,ROUND(AU157+Q158-AA158-AK158,2)),0)</f>
        <v>0</v>
      </c>
      <c r="AV158" s="28">
        <f>IF(_Engine!$P$4=1,MAX(0,ROUND(AV157+R158-AB158-AL158,2)),0)</f>
        <v>0</v>
      </c>
      <c r="AW158" s="28">
        <f>IF(_Engine!$P$5=1,MAX(0,ROUND(AW157+S158-AC158-AM158,2)),0)</f>
        <v>0</v>
      </c>
      <c r="AX158" s="28">
        <f>IF(_Engine!$P$6=1,MAX(0,ROUND(AX157+T158-AD158-AN158,2)),0)</f>
        <v>0</v>
      </c>
      <c r="AY158" s="28">
        <f>IF(_Engine!$P$7=1,MAX(0,ROUND(AY157+U158-AE158-AO158,2)),0)</f>
        <v>0</v>
      </c>
      <c r="AZ158" s="28">
        <f>IF(_Engine!$P$8=1,MAX(0,ROUND(AZ157+V158-AF158-AP158,2)),0)</f>
        <v>0</v>
      </c>
      <c r="BA158" s="28">
        <f>IF(_Engine!$P$9=1,MAX(0,ROUND(BA157+W158-AG158-AQ158,2)),0)</f>
        <v>0</v>
      </c>
      <c r="BB158" s="28">
        <f>IF(_Engine!$P$10=1,MAX(0,ROUND(BB157+X158-AH158-AR158,2)),0)</f>
        <v>0</v>
      </c>
      <c r="BC158" s="28">
        <f>IF(_Engine!$P$11=1,MAX(0,ROUND(BC157+Y158-AI158-AS158,2)),0)</f>
        <v>0</v>
      </c>
      <c r="BD158" s="28">
        <f>IF(_Engine!$P$12=1,MAX(0,ROUND(BD157+Z158-AJ158-AT158,2)),0)</f>
        <v>0</v>
      </c>
      <c r="BE158" s="28">
        <f>ROUND(IFERROR('Debt Planner'!$C$8,0)+IFERROR(C158,0)+MAX(0,_Engine!$E$14-SUM(AA158:AJ158)),2)</f>
        <v>0</v>
      </c>
    </row>
    <row r="159" spans="1:57" x14ac:dyDescent="0.3">
      <c r="A159" s="24">
        <v>151</v>
      </c>
      <c r="B159" s="25">
        <f t="shared" ca="1" si="8"/>
        <v>50760</v>
      </c>
      <c r="C159" s="26">
        <v>0</v>
      </c>
      <c r="D159" s="27">
        <f t="shared" si="6"/>
        <v>0</v>
      </c>
      <c r="E159" s="18" t="str">
        <f>IF(_Engine!$P$3=0,"",IF((AA159+AK159)&gt;0,AA159+AK159,""))</f>
        <v/>
      </c>
      <c r="F159" s="18" t="str">
        <f>IF(_Engine!$P$4=0,"",IF((AB159+AL159)&gt;0,AB159+AL159,""))</f>
        <v/>
      </c>
      <c r="G159" s="18" t="str">
        <f>IF(_Engine!$P$5=0,"",IF((AC159+AM159)&gt;0,AC159+AM159,""))</f>
        <v/>
      </c>
      <c r="H159" s="18" t="str">
        <f>IF(_Engine!$P$6=0,"",IF((AD159+AN159)&gt;0,AD159+AN159,""))</f>
        <v/>
      </c>
      <c r="I159" s="18" t="str">
        <f>IF(_Engine!$P$7=0,"",IF((AE159+AO159)&gt;0,AE159+AO159,""))</f>
        <v/>
      </c>
      <c r="J159" s="18" t="str">
        <f>IF(_Engine!$P$8=0,"",IF((AF159+AP159)&gt;0,AF159+AP159,""))</f>
        <v/>
      </c>
      <c r="K159" s="18" t="str">
        <f>IF(_Engine!$P$9=0,"",IF((AG159+AQ159)&gt;0,AG159+AQ159,""))</f>
        <v/>
      </c>
      <c r="L159" s="18" t="str">
        <f>IF(_Engine!$P$10=0,"",IF((AH159+AR159)&gt;0,AH159+AR159,""))</f>
        <v/>
      </c>
      <c r="M159" s="18" t="str">
        <f>IF(_Engine!$P$11=0,"",IF((AI159+AS159)&gt;0,AI159+AS159,""))</f>
        <v/>
      </c>
      <c r="N159" s="18" t="str">
        <f>IF(_Engine!$P$12=0,"",IF((AJ159+AT159)&gt;0,AJ159+AT159,""))</f>
        <v/>
      </c>
      <c r="O159" s="27">
        <f t="shared" si="7"/>
        <v>0</v>
      </c>
      <c r="Q159" s="28">
        <f>IF(AND(_Engine!$P$3=1,AU158&gt;0),ROUND(AU158*_Engine!$N$3/12,2),0)</f>
        <v>0</v>
      </c>
      <c r="R159" s="28">
        <f>IF(AND(_Engine!$P$4=1,AV158&gt;0),ROUND(AV158*_Engine!$N$4/12,2),0)</f>
        <v>0</v>
      </c>
      <c r="S159" s="28">
        <f>IF(AND(_Engine!$P$5=1,AW158&gt;0),ROUND(AW158*_Engine!$N$5/12,2),0)</f>
        <v>0</v>
      </c>
      <c r="T159" s="28">
        <f>IF(AND(_Engine!$P$6=1,AX158&gt;0),ROUND(AX158*_Engine!$N$6/12,2),0)</f>
        <v>0</v>
      </c>
      <c r="U159" s="28">
        <f>IF(AND(_Engine!$P$7=1,AY158&gt;0),ROUND(AY158*_Engine!$N$7/12,2),0)</f>
        <v>0</v>
      </c>
      <c r="V159" s="28">
        <f>IF(AND(_Engine!$P$8=1,AZ158&gt;0),ROUND(AZ158*_Engine!$N$8/12,2),0)</f>
        <v>0</v>
      </c>
      <c r="W159" s="28">
        <f>IF(AND(_Engine!$P$9=1,BA158&gt;0),ROUND(BA158*_Engine!$N$9/12,2),0)</f>
        <v>0</v>
      </c>
      <c r="X159" s="28">
        <f>IF(AND(_Engine!$P$10=1,BB158&gt;0),ROUND(BB158*_Engine!$N$10/12,2),0)</f>
        <v>0</v>
      </c>
      <c r="Y159" s="28">
        <f>IF(AND(_Engine!$P$11=1,BC158&gt;0),ROUND(BC158*_Engine!$N$11/12,2),0)</f>
        <v>0</v>
      </c>
      <c r="Z159" s="28">
        <f>IF(AND(_Engine!$P$12=1,BD158&gt;0),ROUND(BD158*_Engine!$N$12/12,2),0)</f>
        <v>0</v>
      </c>
      <c r="AA159" s="28">
        <f>IF(AND(_Engine!$P$3=1,AU158&gt;0),ROUND(MIN(_Engine!$O$3,AU158+Q159),2),0)</f>
        <v>0</v>
      </c>
      <c r="AB159" s="28">
        <f>IF(AND(_Engine!$P$4=1,AV158&gt;0),ROUND(MIN(_Engine!$O$4,AV158+R159),2),0)</f>
        <v>0</v>
      </c>
      <c r="AC159" s="28">
        <f>IF(AND(_Engine!$P$5=1,AW158&gt;0),ROUND(MIN(_Engine!$O$5,AW158+S159),2),0)</f>
        <v>0</v>
      </c>
      <c r="AD159" s="28">
        <f>IF(AND(_Engine!$P$6=1,AX158&gt;0),ROUND(MIN(_Engine!$O$6,AX158+T159),2),0)</f>
        <v>0</v>
      </c>
      <c r="AE159" s="28">
        <f>IF(AND(_Engine!$P$7=1,AY158&gt;0),ROUND(MIN(_Engine!$O$7,AY158+U159),2),0)</f>
        <v>0</v>
      </c>
      <c r="AF159" s="28">
        <f>IF(AND(_Engine!$P$8=1,AZ158&gt;0),ROUND(MIN(_Engine!$O$8,AZ158+V159),2),0)</f>
        <v>0</v>
      </c>
      <c r="AG159" s="28">
        <f>IF(AND(_Engine!$P$9=1,BA158&gt;0),ROUND(MIN(_Engine!$O$9,BA158+W159),2),0)</f>
        <v>0</v>
      </c>
      <c r="AH159" s="28">
        <f>IF(AND(_Engine!$P$10=1,BB158&gt;0),ROUND(MIN(_Engine!$O$10,BB158+X159),2),0)</f>
        <v>0</v>
      </c>
      <c r="AI159" s="28">
        <f>IF(AND(_Engine!$P$11=1,BC158&gt;0),ROUND(MIN(_Engine!$O$11,BC158+Y159),2),0)</f>
        <v>0</v>
      </c>
      <c r="AJ159" s="28">
        <f>IF(AND(_Engine!$P$12=1,BD158&gt;0),ROUND(MIN(_Engine!$O$12,BD158+Z159),2),0)</f>
        <v>0</v>
      </c>
      <c r="AK159" s="28">
        <f>IF(AND(_Engine!$P$3=1,AU158&gt;0),ROUND(MAX(0,MIN(AU158+Q159-AA159,BE159-0)),2),0)</f>
        <v>0</v>
      </c>
      <c r="AL159" s="28">
        <f>IF(AND(_Engine!$P$4=1,AV158&gt;0),ROUND(MAX(0,MIN(AV158+R159-AB159,BE159-SUM(AK159:AK159))),2),0)</f>
        <v>0</v>
      </c>
      <c r="AM159" s="28">
        <f>IF(AND(_Engine!$P$5=1,AW158&gt;0),ROUND(MAX(0,MIN(AW158+S159-AC159,BE159-SUM(AK159:AL159))),2),0)</f>
        <v>0</v>
      </c>
      <c r="AN159" s="28">
        <f>IF(AND(_Engine!$P$6=1,AX158&gt;0),ROUND(MAX(0,MIN(AX158+T159-AD159,BE159-SUM(AK159:AM159))),2),0)</f>
        <v>0</v>
      </c>
      <c r="AO159" s="28">
        <f>IF(AND(_Engine!$P$7=1,AY158&gt;0),ROUND(MAX(0,MIN(AY158+U159-AE159,BE159-SUM(AK159:AN159))),2),0)</f>
        <v>0</v>
      </c>
      <c r="AP159" s="28">
        <f>IF(AND(_Engine!$P$8=1,AZ158&gt;0),ROUND(MAX(0,MIN(AZ158+V159-AF159,BE159-SUM(AK159:AO159))),2),0)</f>
        <v>0</v>
      </c>
      <c r="AQ159" s="28">
        <f>IF(AND(_Engine!$P$9=1,BA158&gt;0),ROUND(MAX(0,MIN(BA158+W159-AG159,BE159-SUM(AK159:AP159))),2),0)</f>
        <v>0</v>
      </c>
      <c r="AR159" s="28">
        <f>IF(AND(_Engine!$P$10=1,BB158&gt;0),ROUND(MAX(0,MIN(BB158+X159-AH159,BE159-SUM(AK159:AQ159))),2),0)</f>
        <v>0</v>
      </c>
      <c r="AS159" s="28">
        <f>IF(AND(_Engine!$P$11=1,BC158&gt;0),ROUND(MAX(0,MIN(BC158+Y159-AI159,BE159-SUM(AK159:AR159))),2),0)</f>
        <v>0</v>
      </c>
      <c r="AT159" s="28">
        <f>IF(AND(_Engine!$P$12=1,BD158&gt;0),ROUND(MAX(0,MIN(BD158+Z159-AJ159,BE159-SUM(AK159:AS159))),2),0)</f>
        <v>0</v>
      </c>
      <c r="AU159" s="28">
        <f>IF(_Engine!$P$3=1,MAX(0,ROUND(AU158+Q159-AA159-AK159,2)),0)</f>
        <v>0</v>
      </c>
      <c r="AV159" s="28">
        <f>IF(_Engine!$P$4=1,MAX(0,ROUND(AV158+R159-AB159-AL159,2)),0)</f>
        <v>0</v>
      </c>
      <c r="AW159" s="28">
        <f>IF(_Engine!$P$5=1,MAX(0,ROUND(AW158+S159-AC159-AM159,2)),0)</f>
        <v>0</v>
      </c>
      <c r="AX159" s="28">
        <f>IF(_Engine!$P$6=1,MAX(0,ROUND(AX158+T159-AD159-AN159,2)),0)</f>
        <v>0</v>
      </c>
      <c r="AY159" s="28">
        <f>IF(_Engine!$P$7=1,MAX(0,ROUND(AY158+U159-AE159-AO159,2)),0)</f>
        <v>0</v>
      </c>
      <c r="AZ159" s="28">
        <f>IF(_Engine!$P$8=1,MAX(0,ROUND(AZ158+V159-AF159-AP159,2)),0)</f>
        <v>0</v>
      </c>
      <c r="BA159" s="28">
        <f>IF(_Engine!$P$9=1,MAX(0,ROUND(BA158+W159-AG159-AQ159,2)),0)</f>
        <v>0</v>
      </c>
      <c r="BB159" s="28">
        <f>IF(_Engine!$P$10=1,MAX(0,ROUND(BB158+X159-AH159-AR159,2)),0)</f>
        <v>0</v>
      </c>
      <c r="BC159" s="28">
        <f>IF(_Engine!$P$11=1,MAX(0,ROUND(BC158+Y159-AI159-AS159,2)),0)</f>
        <v>0</v>
      </c>
      <c r="BD159" s="28">
        <f>IF(_Engine!$P$12=1,MAX(0,ROUND(BD158+Z159-AJ159-AT159,2)),0)</f>
        <v>0</v>
      </c>
      <c r="BE159" s="28">
        <f>ROUND(IFERROR('Debt Planner'!$C$8,0)+IFERROR(C159,0)+MAX(0,_Engine!$E$14-SUM(AA159:AJ159)),2)</f>
        <v>0</v>
      </c>
    </row>
    <row r="160" spans="1:57" x14ac:dyDescent="0.3">
      <c r="A160" s="24">
        <v>152</v>
      </c>
      <c r="B160" s="25">
        <f t="shared" ca="1" si="8"/>
        <v>50791</v>
      </c>
      <c r="C160" s="26">
        <v>0</v>
      </c>
      <c r="D160" s="27">
        <f t="shared" si="6"/>
        <v>0</v>
      </c>
      <c r="E160" s="18" t="str">
        <f>IF(_Engine!$P$3=0,"",IF((AA160+AK160)&gt;0,AA160+AK160,""))</f>
        <v/>
      </c>
      <c r="F160" s="18" t="str">
        <f>IF(_Engine!$P$4=0,"",IF((AB160+AL160)&gt;0,AB160+AL160,""))</f>
        <v/>
      </c>
      <c r="G160" s="18" t="str">
        <f>IF(_Engine!$P$5=0,"",IF((AC160+AM160)&gt;0,AC160+AM160,""))</f>
        <v/>
      </c>
      <c r="H160" s="18" t="str">
        <f>IF(_Engine!$P$6=0,"",IF((AD160+AN160)&gt;0,AD160+AN160,""))</f>
        <v/>
      </c>
      <c r="I160" s="18" t="str">
        <f>IF(_Engine!$P$7=0,"",IF((AE160+AO160)&gt;0,AE160+AO160,""))</f>
        <v/>
      </c>
      <c r="J160" s="18" t="str">
        <f>IF(_Engine!$P$8=0,"",IF((AF160+AP160)&gt;0,AF160+AP160,""))</f>
        <v/>
      </c>
      <c r="K160" s="18" t="str">
        <f>IF(_Engine!$P$9=0,"",IF((AG160+AQ160)&gt;0,AG160+AQ160,""))</f>
        <v/>
      </c>
      <c r="L160" s="18" t="str">
        <f>IF(_Engine!$P$10=0,"",IF((AH160+AR160)&gt;0,AH160+AR160,""))</f>
        <v/>
      </c>
      <c r="M160" s="18" t="str">
        <f>IF(_Engine!$P$11=0,"",IF((AI160+AS160)&gt;0,AI160+AS160,""))</f>
        <v/>
      </c>
      <c r="N160" s="18" t="str">
        <f>IF(_Engine!$P$12=0,"",IF((AJ160+AT160)&gt;0,AJ160+AT160,""))</f>
        <v/>
      </c>
      <c r="O160" s="27">
        <f t="shared" si="7"/>
        <v>0</v>
      </c>
      <c r="Q160" s="28">
        <f>IF(AND(_Engine!$P$3=1,AU159&gt;0),ROUND(AU159*_Engine!$N$3/12,2),0)</f>
        <v>0</v>
      </c>
      <c r="R160" s="28">
        <f>IF(AND(_Engine!$P$4=1,AV159&gt;0),ROUND(AV159*_Engine!$N$4/12,2),0)</f>
        <v>0</v>
      </c>
      <c r="S160" s="28">
        <f>IF(AND(_Engine!$P$5=1,AW159&gt;0),ROUND(AW159*_Engine!$N$5/12,2),0)</f>
        <v>0</v>
      </c>
      <c r="T160" s="28">
        <f>IF(AND(_Engine!$P$6=1,AX159&gt;0),ROUND(AX159*_Engine!$N$6/12,2),0)</f>
        <v>0</v>
      </c>
      <c r="U160" s="28">
        <f>IF(AND(_Engine!$P$7=1,AY159&gt;0),ROUND(AY159*_Engine!$N$7/12,2),0)</f>
        <v>0</v>
      </c>
      <c r="V160" s="28">
        <f>IF(AND(_Engine!$P$8=1,AZ159&gt;0),ROUND(AZ159*_Engine!$N$8/12,2),0)</f>
        <v>0</v>
      </c>
      <c r="W160" s="28">
        <f>IF(AND(_Engine!$P$9=1,BA159&gt;0),ROUND(BA159*_Engine!$N$9/12,2),0)</f>
        <v>0</v>
      </c>
      <c r="X160" s="28">
        <f>IF(AND(_Engine!$P$10=1,BB159&gt;0),ROUND(BB159*_Engine!$N$10/12,2),0)</f>
        <v>0</v>
      </c>
      <c r="Y160" s="28">
        <f>IF(AND(_Engine!$P$11=1,BC159&gt;0),ROUND(BC159*_Engine!$N$11/12,2),0)</f>
        <v>0</v>
      </c>
      <c r="Z160" s="28">
        <f>IF(AND(_Engine!$P$12=1,BD159&gt;0),ROUND(BD159*_Engine!$N$12/12,2),0)</f>
        <v>0</v>
      </c>
      <c r="AA160" s="28">
        <f>IF(AND(_Engine!$P$3=1,AU159&gt;0),ROUND(MIN(_Engine!$O$3,AU159+Q160),2),0)</f>
        <v>0</v>
      </c>
      <c r="AB160" s="28">
        <f>IF(AND(_Engine!$P$4=1,AV159&gt;0),ROUND(MIN(_Engine!$O$4,AV159+R160),2),0)</f>
        <v>0</v>
      </c>
      <c r="AC160" s="28">
        <f>IF(AND(_Engine!$P$5=1,AW159&gt;0),ROUND(MIN(_Engine!$O$5,AW159+S160),2),0)</f>
        <v>0</v>
      </c>
      <c r="AD160" s="28">
        <f>IF(AND(_Engine!$P$6=1,AX159&gt;0),ROUND(MIN(_Engine!$O$6,AX159+T160),2),0)</f>
        <v>0</v>
      </c>
      <c r="AE160" s="28">
        <f>IF(AND(_Engine!$P$7=1,AY159&gt;0),ROUND(MIN(_Engine!$O$7,AY159+U160),2),0)</f>
        <v>0</v>
      </c>
      <c r="AF160" s="28">
        <f>IF(AND(_Engine!$P$8=1,AZ159&gt;0),ROUND(MIN(_Engine!$O$8,AZ159+V160),2),0)</f>
        <v>0</v>
      </c>
      <c r="AG160" s="28">
        <f>IF(AND(_Engine!$P$9=1,BA159&gt;0),ROUND(MIN(_Engine!$O$9,BA159+W160),2),0)</f>
        <v>0</v>
      </c>
      <c r="AH160" s="28">
        <f>IF(AND(_Engine!$P$10=1,BB159&gt;0),ROUND(MIN(_Engine!$O$10,BB159+X160),2),0)</f>
        <v>0</v>
      </c>
      <c r="AI160" s="28">
        <f>IF(AND(_Engine!$P$11=1,BC159&gt;0),ROUND(MIN(_Engine!$O$11,BC159+Y160),2),0)</f>
        <v>0</v>
      </c>
      <c r="AJ160" s="28">
        <f>IF(AND(_Engine!$P$12=1,BD159&gt;0),ROUND(MIN(_Engine!$O$12,BD159+Z160),2),0)</f>
        <v>0</v>
      </c>
      <c r="AK160" s="28">
        <f>IF(AND(_Engine!$P$3=1,AU159&gt;0),ROUND(MAX(0,MIN(AU159+Q160-AA160,BE160-0)),2),0)</f>
        <v>0</v>
      </c>
      <c r="AL160" s="28">
        <f>IF(AND(_Engine!$P$4=1,AV159&gt;0),ROUND(MAX(0,MIN(AV159+R160-AB160,BE160-SUM(AK160:AK160))),2),0)</f>
        <v>0</v>
      </c>
      <c r="AM160" s="28">
        <f>IF(AND(_Engine!$P$5=1,AW159&gt;0),ROUND(MAX(0,MIN(AW159+S160-AC160,BE160-SUM(AK160:AL160))),2),0)</f>
        <v>0</v>
      </c>
      <c r="AN160" s="28">
        <f>IF(AND(_Engine!$P$6=1,AX159&gt;0),ROUND(MAX(0,MIN(AX159+T160-AD160,BE160-SUM(AK160:AM160))),2),0)</f>
        <v>0</v>
      </c>
      <c r="AO160" s="28">
        <f>IF(AND(_Engine!$P$7=1,AY159&gt;0),ROUND(MAX(0,MIN(AY159+U160-AE160,BE160-SUM(AK160:AN160))),2),0)</f>
        <v>0</v>
      </c>
      <c r="AP160" s="28">
        <f>IF(AND(_Engine!$P$8=1,AZ159&gt;0),ROUND(MAX(0,MIN(AZ159+V160-AF160,BE160-SUM(AK160:AO160))),2),0)</f>
        <v>0</v>
      </c>
      <c r="AQ160" s="28">
        <f>IF(AND(_Engine!$P$9=1,BA159&gt;0),ROUND(MAX(0,MIN(BA159+W160-AG160,BE160-SUM(AK160:AP160))),2),0)</f>
        <v>0</v>
      </c>
      <c r="AR160" s="28">
        <f>IF(AND(_Engine!$P$10=1,BB159&gt;0),ROUND(MAX(0,MIN(BB159+X160-AH160,BE160-SUM(AK160:AQ160))),2),0)</f>
        <v>0</v>
      </c>
      <c r="AS160" s="28">
        <f>IF(AND(_Engine!$P$11=1,BC159&gt;0),ROUND(MAX(0,MIN(BC159+Y160-AI160,BE160-SUM(AK160:AR160))),2),0)</f>
        <v>0</v>
      </c>
      <c r="AT160" s="28">
        <f>IF(AND(_Engine!$P$12=1,BD159&gt;0),ROUND(MAX(0,MIN(BD159+Z160-AJ160,BE160-SUM(AK160:AS160))),2),0)</f>
        <v>0</v>
      </c>
      <c r="AU160" s="28">
        <f>IF(_Engine!$P$3=1,MAX(0,ROUND(AU159+Q160-AA160-AK160,2)),0)</f>
        <v>0</v>
      </c>
      <c r="AV160" s="28">
        <f>IF(_Engine!$P$4=1,MAX(0,ROUND(AV159+R160-AB160-AL160,2)),0)</f>
        <v>0</v>
      </c>
      <c r="AW160" s="28">
        <f>IF(_Engine!$P$5=1,MAX(0,ROUND(AW159+S160-AC160-AM160,2)),0)</f>
        <v>0</v>
      </c>
      <c r="AX160" s="28">
        <f>IF(_Engine!$P$6=1,MAX(0,ROUND(AX159+T160-AD160-AN160,2)),0)</f>
        <v>0</v>
      </c>
      <c r="AY160" s="28">
        <f>IF(_Engine!$P$7=1,MAX(0,ROUND(AY159+U160-AE160-AO160,2)),0)</f>
        <v>0</v>
      </c>
      <c r="AZ160" s="28">
        <f>IF(_Engine!$P$8=1,MAX(0,ROUND(AZ159+V160-AF160-AP160,2)),0)</f>
        <v>0</v>
      </c>
      <c r="BA160" s="28">
        <f>IF(_Engine!$P$9=1,MAX(0,ROUND(BA159+W160-AG160-AQ160,2)),0)</f>
        <v>0</v>
      </c>
      <c r="BB160" s="28">
        <f>IF(_Engine!$P$10=1,MAX(0,ROUND(BB159+X160-AH160-AR160,2)),0)</f>
        <v>0</v>
      </c>
      <c r="BC160" s="28">
        <f>IF(_Engine!$P$11=1,MAX(0,ROUND(BC159+Y160-AI160-AS160,2)),0)</f>
        <v>0</v>
      </c>
      <c r="BD160" s="28">
        <f>IF(_Engine!$P$12=1,MAX(0,ROUND(BD159+Z160-AJ160-AT160,2)),0)</f>
        <v>0</v>
      </c>
      <c r="BE160" s="28">
        <f>ROUND(IFERROR('Debt Planner'!$C$8,0)+IFERROR(C160,0)+MAX(0,_Engine!$E$14-SUM(AA160:AJ160)),2)</f>
        <v>0</v>
      </c>
    </row>
    <row r="161" spans="1:57" x14ac:dyDescent="0.3">
      <c r="A161" s="24">
        <v>153</v>
      </c>
      <c r="B161" s="25">
        <f t="shared" ca="1" si="8"/>
        <v>50822</v>
      </c>
      <c r="C161" s="26">
        <v>0</v>
      </c>
      <c r="D161" s="27">
        <f t="shared" si="6"/>
        <v>0</v>
      </c>
      <c r="E161" s="18" t="str">
        <f>IF(_Engine!$P$3=0,"",IF((AA161+AK161)&gt;0,AA161+AK161,""))</f>
        <v/>
      </c>
      <c r="F161" s="18" t="str">
        <f>IF(_Engine!$P$4=0,"",IF((AB161+AL161)&gt;0,AB161+AL161,""))</f>
        <v/>
      </c>
      <c r="G161" s="18" t="str">
        <f>IF(_Engine!$P$5=0,"",IF((AC161+AM161)&gt;0,AC161+AM161,""))</f>
        <v/>
      </c>
      <c r="H161" s="18" t="str">
        <f>IF(_Engine!$P$6=0,"",IF((AD161+AN161)&gt;0,AD161+AN161,""))</f>
        <v/>
      </c>
      <c r="I161" s="18" t="str">
        <f>IF(_Engine!$P$7=0,"",IF((AE161+AO161)&gt;0,AE161+AO161,""))</f>
        <v/>
      </c>
      <c r="J161" s="18" t="str">
        <f>IF(_Engine!$P$8=0,"",IF((AF161+AP161)&gt;0,AF161+AP161,""))</f>
        <v/>
      </c>
      <c r="K161" s="18" t="str">
        <f>IF(_Engine!$P$9=0,"",IF((AG161+AQ161)&gt;0,AG161+AQ161,""))</f>
        <v/>
      </c>
      <c r="L161" s="18" t="str">
        <f>IF(_Engine!$P$10=0,"",IF((AH161+AR161)&gt;0,AH161+AR161,""))</f>
        <v/>
      </c>
      <c r="M161" s="18" t="str">
        <f>IF(_Engine!$P$11=0,"",IF((AI161+AS161)&gt;0,AI161+AS161,""))</f>
        <v/>
      </c>
      <c r="N161" s="18" t="str">
        <f>IF(_Engine!$P$12=0,"",IF((AJ161+AT161)&gt;0,AJ161+AT161,""))</f>
        <v/>
      </c>
      <c r="O161" s="27">
        <f t="shared" si="7"/>
        <v>0</v>
      </c>
      <c r="Q161" s="28">
        <f>IF(AND(_Engine!$P$3=1,AU160&gt;0),ROUND(AU160*_Engine!$N$3/12,2),0)</f>
        <v>0</v>
      </c>
      <c r="R161" s="28">
        <f>IF(AND(_Engine!$P$4=1,AV160&gt;0),ROUND(AV160*_Engine!$N$4/12,2),0)</f>
        <v>0</v>
      </c>
      <c r="S161" s="28">
        <f>IF(AND(_Engine!$P$5=1,AW160&gt;0),ROUND(AW160*_Engine!$N$5/12,2),0)</f>
        <v>0</v>
      </c>
      <c r="T161" s="28">
        <f>IF(AND(_Engine!$P$6=1,AX160&gt;0),ROUND(AX160*_Engine!$N$6/12,2),0)</f>
        <v>0</v>
      </c>
      <c r="U161" s="28">
        <f>IF(AND(_Engine!$P$7=1,AY160&gt;0),ROUND(AY160*_Engine!$N$7/12,2),0)</f>
        <v>0</v>
      </c>
      <c r="V161" s="28">
        <f>IF(AND(_Engine!$P$8=1,AZ160&gt;0),ROUND(AZ160*_Engine!$N$8/12,2),0)</f>
        <v>0</v>
      </c>
      <c r="W161" s="28">
        <f>IF(AND(_Engine!$P$9=1,BA160&gt;0),ROUND(BA160*_Engine!$N$9/12,2),0)</f>
        <v>0</v>
      </c>
      <c r="X161" s="28">
        <f>IF(AND(_Engine!$P$10=1,BB160&gt;0),ROUND(BB160*_Engine!$N$10/12,2),0)</f>
        <v>0</v>
      </c>
      <c r="Y161" s="28">
        <f>IF(AND(_Engine!$P$11=1,BC160&gt;0),ROUND(BC160*_Engine!$N$11/12,2),0)</f>
        <v>0</v>
      </c>
      <c r="Z161" s="28">
        <f>IF(AND(_Engine!$P$12=1,BD160&gt;0),ROUND(BD160*_Engine!$N$12/12,2),0)</f>
        <v>0</v>
      </c>
      <c r="AA161" s="28">
        <f>IF(AND(_Engine!$P$3=1,AU160&gt;0),ROUND(MIN(_Engine!$O$3,AU160+Q161),2),0)</f>
        <v>0</v>
      </c>
      <c r="AB161" s="28">
        <f>IF(AND(_Engine!$P$4=1,AV160&gt;0),ROUND(MIN(_Engine!$O$4,AV160+R161),2),0)</f>
        <v>0</v>
      </c>
      <c r="AC161" s="28">
        <f>IF(AND(_Engine!$P$5=1,AW160&gt;0),ROUND(MIN(_Engine!$O$5,AW160+S161),2),0)</f>
        <v>0</v>
      </c>
      <c r="AD161" s="28">
        <f>IF(AND(_Engine!$P$6=1,AX160&gt;0),ROUND(MIN(_Engine!$O$6,AX160+T161),2),0)</f>
        <v>0</v>
      </c>
      <c r="AE161" s="28">
        <f>IF(AND(_Engine!$P$7=1,AY160&gt;0),ROUND(MIN(_Engine!$O$7,AY160+U161),2),0)</f>
        <v>0</v>
      </c>
      <c r="AF161" s="28">
        <f>IF(AND(_Engine!$P$8=1,AZ160&gt;0),ROUND(MIN(_Engine!$O$8,AZ160+V161),2),0)</f>
        <v>0</v>
      </c>
      <c r="AG161" s="28">
        <f>IF(AND(_Engine!$P$9=1,BA160&gt;0),ROUND(MIN(_Engine!$O$9,BA160+W161),2),0)</f>
        <v>0</v>
      </c>
      <c r="AH161" s="28">
        <f>IF(AND(_Engine!$P$10=1,BB160&gt;0),ROUND(MIN(_Engine!$O$10,BB160+X161),2),0)</f>
        <v>0</v>
      </c>
      <c r="AI161" s="28">
        <f>IF(AND(_Engine!$P$11=1,BC160&gt;0),ROUND(MIN(_Engine!$O$11,BC160+Y161),2),0)</f>
        <v>0</v>
      </c>
      <c r="AJ161" s="28">
        <f>IF(AND(_Engine!$P$12=1,BD160&gt;0),ROUND(MIN(_Engine!$O$12,BD160+Z161),2),0)</f>
        <v>0</v>
      </c>
      <c r="AK161" s="28">
        <f>IF(AND(_Engine!$P$3=1,AU160&gt;0),ROUND(MAX(0,MIN(AU160+Q161-AA161,BE161-0)),2),0)</f>
        <v>0</v>
      </c>
      <c r="AL161" s="28">
        <f>IF(AND(_Engine!$P$4=1,AV160&gt;0),ROUND(MAX(0,MIN(AV160+R161-AB161,BE161-SUM(AK161:AK161))),2),0)</f>
        <v>0</v>
      </c>
      <c r="AM161" s="28">
        <f>IF(AND(_Engine!$P$5=1,AW160&gt;0),ROUND(MAX(0,MIN(AW160+S161-AC161,BE161-SUM(AK161:AL161))),2),0)</f>
        <v>0</v>
      </c>
      <c r="AN161" s="28">
        <f>IF(AND(_Engine!$P$6=1,AX160&gt;0),ROUND(MAX(0,MIN(AX160+T161-AD161,BE161-SUM(AK161:AM161))),2),0)</f>
        <v>0</v>
      </c>
      <c r="AO161" s="28">
        <f>IF(AND(_Engine!$P$7=1,AY160&gt;0),ROUND(MAX(0,MIN(AY160+U161-AE161,BE161-SUM(AK161:AN161))),2),0)</f>
        <v>0</v>
      </c>
      <c r="AP161" s="28">
        <f>IF(AND(_Engine!$P$8=1,AZ160&gt;0),ROUND(MAX(0,MIN(AZ160+V161-AF161,BE161-SUM(AK161:AO161))),2),0)</f>
        <v>0</v>
      </c>
      <c r="AQ161" s="28">
        <f>IF(AND(_Engine!$P$9=1,BA160&gt;0),ROUND(MAX(0,MIN(BA160+W161-AG161,BE161-SUM(AK161:AP161))),2),0)</f>
        <v>0</v>
      </c>
      <c r="AR161" s="28">
        <f>IF(AND(_Engine!$P$10=1,BB160&gt;0),ROUND(MAX(0,MIN(BB160+X161-AH161,BE161-SUM(AK161:AQ161))),2),0)</f>
        <v>0</v>
      </c>
      <c r="AS161" s="28">
        <f>IF(AND(_Engine!$P$11=1,BC160&gt;0),ROUND(MAX(0,MIN(BC160+Y161-AI161,BE161-SUM(AK161:AR161))),2),0)</f>
        <v>0</v>
      </c>
      <c r="AT161" s="28">
        <f>IF(AND(_Engine!$P$12=1,BD160&gt;0),ROUND(MAX(0,MIN(BD160+Z161-AJ161,BE161-SUM(AK161:AS161))),2),0)</f>
        <v>0</v>
      </c>
      <c r="AU161" s="28">
        <f>IF(_Engine!$P$3=1,MAX(0,ROUND(AU160+Q161-AA161-AK161,2)),0)</f>
        <v>0</v>
      </c>
      <c r="AV161" s="28">
        <f>IF(_Engine!$P$4=1,MAX(0,ROUND(AV160+R161-AB161-AL161,2)),0)</f>
        <v>0</v>
      </c>
      <c r="AW161" s="28">
        <f>IF(_Engine!$P$5=1,MAX(0,ROUND(AW160+S161-AC161-AM161,2)),0)</f>
        <v>0</v>
      </c>
      <c r="AX161" s="28">
        <f>IF(_Engine!$P$6=1,MAX(0,ROUND(AX160+T161-AD161-AN161,2)),0)</f>
        <v>0</v>
      </c>
      <c r="AY161" s="28">
        <f>IF(_Engine!$P$7=1,MAX(0,ROUND(AY160+U161-AE161-AO161,2)),0)</f>
        <v>0</v>
      </c>
      <c r="AZ161" s="28">
        <f>IF(_Engine!$P$8=1,MAX(0,ROUND(AZ160+V161-AF161-AP161,2)),0)</f>
        <v>0</v>
      </c>
      <c r="BA161" s="28">
        <f>IF(_Engine!$P$9=1,MAX(0,ROUND(BA160+W161-AG161-AQ161,2)),0)</f>
        <v>0</v>
      </c>
      <c r="BB161" s="28">
        <f>IF(_Engine!$P$10=1,MAX(0,ROUND(BB160+X161-AH161-AR161,2)),0)</f>
        <v>0</v>
      </c>
      <c r="BC161" s="28">
        <f>IF(_Engine!$P$11=1,MAX(0,ROUND(BC160+Y161-AI161-AS161,2)),0)</f>
        <v>0</v>
      </c>
      <c r="BD161" s="28">
        <f>IF(_Engine!$P$12=1,MAX(0,ROUND(BD160+Z161-AJ161-AT161,2)),0)</f>
        <v>0</v>
      </c>
      <c r="BE161" s="28">
        <f>ROUND(IFERROR('Debt Planner'!$C$8,0)+IFERROR(C161,0)+MAX(0,_Engine!$E$14-SUM(AA161:AJ161)),2)</f>
        <v>0</v>
      </c>
    </row>
    <row r="162" spans="1:57" x14ac:dyDescent="0.3">
      <c r="A162" s="24">
        <v>154</v>
      </c>
      <c r="B162" s="25">
        <f t="shared" ca="1" si="8"/>
        <v>50850</v>
      </c>
      <c r="C162" s="26">
        <v>0</v>
      </c>
      <c r="D162" s="27">
        <f t="shared" si="6"/>
        <v>0</v>
      </c>
      <c r="E162" s="18" t="str">
        <f>IF(_Engine!$P$3=0,"",IF((AA162+AK162)&gt;0,AA162+AK162,""))</f>
        <v/>
      </c>
      <c r="F162" s="18" t="str">
        <f>IF(_Engine!$P$4=0,"",IF((AB162+AL162)&gt;0,AB162+AL162,""))</f>
        <v/>
      </c>
      <c r="G162" s="18" t="str">
        <f>IF(_Engine!$P$5=0,"",IF((AC162+AM162)&gt;0,AC162+AM162,""))</f>
        <v/>
      </c>
      <c r="H162" s="18" t="str">
        <f>IF(_Engine!$P$6=0,"",IF((AD162+AN162)&gt;0,AD162+AN162,""))</f>
        <v/>
      </c>
      <c r="I162" s="18" t="str">
        <f>IF(_Engine!$P$7=0,"",IF((AE162+AO162)&gt;0,AE162+AO162,""))</f>
        <v/>
      </c>
      <c r="J162" s="18" t="str">
        <f>IF(_Engine!$P$8=0,"",IF((AF162+AP162)&gt;0,AF162+AP162,""))</f>
        <v/>
      </c>
      <c r="K162" s="18" t="str">
        <f>IF(_Engine!$P$9=0,"",IF((AG162+AQ162)&gt;0,AG162+AQ162,""))</f>
        <v/>
      </c>
      <c r="L162" s="18" t="str">
        <f>IF(_Engine!$P$10=0,"",IF((AH162+AR162)&gt;0,AH162+AR162,""))</f>
        <v/>
      </c>
      <c r="M162" s="18" t="str">
        <f>IF(_Engine!$P$11=0,"",IF((AI162+AS162)&gt;0,AI162+AS162,""))</f>
        <v/>
      </c>
      <c r="N162" s="18" t="str">
        <f>IF(_Engine!$P$12=0,"",IF((AJ162+AT162)&gt;0,AJ162+AT162,""))</f>
        <v/>
      </c>
      <c r="O162" s="27">
        <f t="shared" si="7"/>
        <v>0</v>
      </c>
      <c r="Q162" s="28">
        <f>IF(AND(_Engine!$P$3=1,AU161&gt;0),ROUND(AU161*_Engine!$N$3/12,2),0)</f>
        <v>0</v>
      </c>
      <c r="R162" s="28">
        <f>IF(AND(_Engine!$P$4=1,AV161&gt;0),ROUND(AV161*_Engine!$N$4/12,2),0)</f>
        <v>0</v>
      </c>
      <c r="S162" s="28">
        <f>IF(AND(_Engine!$P$5=1,AW161&gt;0),ROUND(AW161*_Engine!$N$5/12,2),0)</f>
        <v>0</v>
      </c>
      <c r="T162" s="28">
        <f>IF(AND(_Engine!$P$6=1,AX161&gt;0),ROUND(AX161*_Engine!$N$6/12,2),0)</f>
        <v>0</v>
      </c>
      <c r="U162" s="28">
        <f>IF(AND(_Engine!$P$7=1,AY161&gt;0),ROUND(AY161*_Engine!$N$7/12,2),0)</f>
        <v>0</v>
      </c>
      <c r="V162" s="28">
        <f>IF(AND(_Engine!$P$8=1,AZ161&gt;0),ROUND(AZ161*_Engine!$N$8/12,2),0)</f>
        <v>0</v>
      </c>
      <c r="W162" s="28">
        <f>IF(AND(_Engine!$P$9=1,BA161&gt;0),ROUND(BA161*_Engine!$N$9/12,2),0)</f>
        <v>0</v>
      </c>
      <c r="X162" s="28">
        <f>IF(AND(_Engine!$P$10=1,BB161&gt;0),ROUND(BB161*_Engine!$N$10/12,2),0)</f>
        <v>0</v>
      </c>
      <c r="Y162" s="28">
        <f>IF(AND(_Engine!$P$11=1,BC161&gt;0),ROUND(BC161*_Engine!$N$11/12,2),0)</f>
        <v>0</v>
      </c>
      <c r="Z162" s="28">
        <f>IF(AND(_Engine!$P$12=1,BD161&gt;0),ROUND(BD161*_Engine!$N$12/12,2),0)</f>
        <v>0</v>
      </c>
      <c r="AA162" s="28">
        <f>IF(AND(_Engine!$P$3=1,AU161&gt;0),ROUND(MIN(_Engine!$O$3,AU161+Q162),2),0)</f>
        <v>0</v>
      </c>
      <c r="AB162" s="28">
        <f>IF(AND(_Engine!$P$4=1,AV161&gt;0),ROUND(MIN(_Engine!$O$4,AV161+R162),2),0)</f>
        <v>0</v>
      </c>
      <c r="AC162" s="28">
        <f>IF(AND(_Engine!$P$5=1,AW161&gt;0),ROUND(MIN(_Engine!$O$5,AW161+S162),2),0)</f>
        <v>0</v>
      </c>
      <c r="AD162" s="28">
        <f>IF(AND(_Engine!$P$6=1,AX161&gt;0),ROUND(MIN(_Engine!$O$6,AX161+T162),2),0)</f>
        <v>0</v>
      </c>
      <c r="AE162" s="28">
        <f>IF(AND(_Engine!$P$7=1,AY161&gt;0),ROUND(MIN(_Engine!$O$7,AY161+U162),2),0)</f>
        <v>0</v>
      </c>
      <c r="AF162" s="28">
        <f>IF(AND(_Engine!$P$8=1,AZ161&gt;0),ROUND(MIN(_Engine!$O$8,AZ161+V162),2),0)</f>
        <v>0</v>
      </c>
      <c r="AG162" s="28">
        <f>IF(AND(_Engine!$P$9=1,BA161&gt;0),ROUND(MIN(_Engine!$O$9,BA161+W162),2),0)</f>
        <v>0</v>
      </c>
      <c r="AH162" s="28">
        <f>IF(AND(_Engine!$P$10=1,BB161&gt;0),ROUND(MIN(_Engine!$O$10,BB161+X162),2),0)</f>
        <v>0</v>
      </c>
      <c r="AI162" s="28">
        <f>IF(AND(_Engine!$P$11=1,BC161&gt;0),ROUND(MIN(_Engine!$O$11,BC161+Y162),2),0)</f>
        <v>0</v>
      </c>
      <c r="AJ162" s="28">
        <f>IF(AND(_Engine!$P$12=1,BD161&gt;0),ROUND(MIN(_Engine!$O$12,BD161+Z162),2),0)</f>
        <v>0</v>
      </c>
      <c r="AK162" s="28">
        <f>IF(AND(_Engine!$P$3=1,AU161&gt;0),ROUND(MAX(0,MIN(AU161+Q162-AA162,BE162-0)),2),0)</f>
        <v>0</v>
      </c>
      <c r="AL162" s="28">
        <f>IF(AND(_Engine!$P$4=1,AV161&gt;0),ROUND(MAX(0,MIN(AV161+R162-AB162,BE162-SUM(AK162:AK162))),2),0)</f>
        <v>0</v>
      </c>
      <c r="AM162" s="28">
        <f>IF(AND(_Engine!$P$5=1,AW161&gt;0),ROUND(MAX(0,MIN(AW161+S162-AC162,BE162-SUM(AK162:AL162))),2),0)</f>
        <v>0</v>
      </c>
      <c r="AN162" s="28">
        <f>IF(AND(_Engine!$P$6=1,AX161&gt;0),ROUND(MAX(0,MIN(AX161+T162-AD162,BE162-SUM(AK162:AM162))),2),0)</f>
        <v>0</v>
      </c>
      <c r="AO162" s="28">
        <f>IF(AND(_Engine!$P$7=1,AY161&gt;0),ROUND(MAX(0,MIN(AY161+U162-AE162,BE162-SUM(AK162:AN162))),2),0)</f>
        <v>0</v>
      </c>
      <c r="AP162" s="28">
        <f>IF(AND(_Engine!$P$8=1,AZ161&gt;0),ROUND(MAX(0,MIN(AZ161+V162-AF162,BE162-SUM(AK162:AO162))),2),0)</f>
        <v>0</v>
      </c>
      <c r="AQ162" s="28">
        <f>IF(AND(_Engine!$P$9=1,BA161&gt;0),ROUND(MAX(0,MIN(BA161+W162-AG162,BE162-SUM(AK162:AP162))),2),0)</f>
        <v>0</v>
      </c>
      <c r="AR162" s="28">
        <f>IF(AND(_Engine!$P$10=1,BB161&gt;0),ROUND(MAX(0,MIN(BB161+X162-AH162,BE162-SUM(AK162:AQ162))),2),0)</f>
        <v>0</v>
      </c>
      <c r="AS162" s="28">
        <f>IF(AND(_Engine!$P$11=1,BC161&gt;0),ROUND(MAX(0,MIN(BC161+Y162-AI162,BE162-SUM(AK162:AR162))),2),0)</f>
        <v>0</v>
      </c>
      <c r="AT162" s="28">
        <f>IF(AND(_Engine!$P$12=1,BD161&gt;0),ROUND(MAX(0,MIN(BD161+Z162-AJ162,BE162-SUM(AK162:AS162))),2),0)</f>
        <v>0</v>
      </c>
      <c r="AU162" s="28">
        <f>IF(_Engine!$P$3=1,MAX(0,ROUND(AU161+Q162-AA162-AK162,2)),0)</f>
        <v>0</v>
      </c>
      <c r="AV162" s="28">
        <f>IF(_Engine!$P$4=1,MAX(0,ROUND(AV161+R162-AB162-AL162,2)),0)</f>
        <v>0</v>
      </c>
      <c r="AW162" s="28">
        <f>IF(_Engine!$P$5=1,MAX(0,ROUND(AW161+S162-AC162-AM162,2)),0)</f>
        <v>0</v>
      </c>
      <c r="AX162" s="28">
        <f>IF(_Engine!$P$6=1,MAX(0,ROUND(AX161+T162-AD162-AN162,2)),0)</f>
        <v>0</v>
      </c>
      <c r="AY162" s="28">
        <f>IF(_Engine!$P$7=1,MAX(0,ROUND(AY161+U162-AE162-AO162,2)),0)</f>
        <v>0</v>
      </c>
      <c r="AZ162" s="28">
        <f>IF(_Engine!$P$8=1,MAX(0,ROUND(AZ161+V162-AF162-AP162,2)),0)</f>
        <v>0</v>
      </c>
      <c r="BA162" s="28">
        <f>IF(_Engine!$P$9=1,MAX(0,ROUND(BA161+W162-AG162-AQ162,2)),0)</f>
        <v>0</v>
      </c>
      <c r="BB162" s="28">
        <f>IF(_Engine!$P$10=1,MAX(0,ROUND(BB161+X162-AH162-AR162,2)),0)</f>
        <v>0</v>
      </c>
      <c r="BC162" s="28">
        <f>IF(_Engine!$P$11=1,MAX(0,ROUND(BC161+Y162-AI162-AS162,2)),0)</f>
        <v>0</v>
      </c>
      <c r="BD162" s="28">
        <f>IF(_Engine!$P$12=1,MAX(0,ROUND(BD161+Z162-AJ162-AT162,2)),0)</f>
        <v>0</v>
      </c>
      <c r="BE162" s="28">
        <f>ROUND(IFERROR('Debt Planner'!$C$8,0)+IFERROR(C162,0)+MAX(0,_Engine!$E$14-SUM(AA162:AJ162)),2)</f>
        <v>0</v>
      </c>
    </row>
    <row r="163" spans="1:57" x14ac:dyDescent="0.3">
      <c r="A163" s="24">
        <v>155</v>
      </c>
      <c r="B163" s="25">
        <f t="shared" ca="1" si="8"/>
        <v>50881</v>
      </c>
      <c r="C163" s="26">
        <v>0</v>
      </c>
      <c r="D163" s="27">
        <f t="shared" si="6"/>
        <v>0</v>
      </c>
      <c r="E163" s="18" t="str">
        <f>IF(_Engine!$P$3=0,"",IF((AA163+AK163)&gt;0,AA163+AK163,""))</f>
        <v/>
      </c>
      <c r="F163" s="18" t="str">
        <f>IF(_Engine!$P$4=0,"",IF((AB163+AL163)&gt;0,AB163+AL163,""))</f>
        <v/>
      </c>
      <c r="G163" s="18" t="str">
        <f>IF(_Engine!$P$5=0,"",IF((AC163+AM163)&gt;0,AC163+AM163,""))</f>
        <v/>
      </c>
      <c r="H163" s="18" t="str">
        <f>IF(_Engine!$P$6=0,"",IF((AD163+AN163)&gt;0,AD163+AN163,""))</f>
        <v/>
      </c>
      <c r="I163" s="18" t="str">
        <f>IF(_Engine!$P$7=0,"",IF((AE163+AO163)&gt;0,AE163+AO163,""))</f>
        <v/>
      </c>
      <c r="J163" s="18" t="str">
        <f>IF(_Engine!$P$8=0,"",IF((AF163+AP163)&gt;0,AF163+AP163,""))</f>
        <v/>
      </c>
      <c r="K163" s="18" t="str">
        <f>IF(_Engine!$P$9=0,"",IF((AG163+AQ163)&gt;0,AG163+AQ163,""))</f>
        <v/>
      </c>
      <c r="L163" s="18" t="str">
        <f>IF(_Engine!$P$10=0,"",IF((AH163+AR163)&gt;0,AH163+AR163,""))</f>
        <v/>
      </c>
      <c r="M163" s="18" t="str">
        <f>IF(_Engine!$P$11=0,"",IF((AI163+AS163)&gt;0,AI163+AS163,""))</f>
        <v/>
      </c>
      <c r="N163" s="18" t="str">
        <f>IF(_Engine!$P$12=0,"",IF((AJ163+AT163)&gt;0,AJ163+AT163,""))</f>
        <v/>
      </c>
      <c r="O163" s="27">
        <f t="shared" si="7"/>
        <v>0</v>
      </c>
      <c r="Q163" s="28">
        <f>IF(AND(_Engine!$P$3=1,AU162&gt;0),ROUND(AU162*_Engine!$N$3/12,2),0)</f>
        <v>0</v>
      </c>
      <c r="R163" s="28">
        <f>IF(AND(_Engine!$P$4=1,AV162&gt;0),ROUND(AV162*_Engine!$N$4/12,2),0)</f>
        <v>0</v>
      </c>
      <c r="S163" s="28">
        <f>IF(AND(_Engine!$P$5=1,AW162&gt;0),ROUND(AW162*_Engine!$N$5/12,2),0)</f>
        <v>0</v>
      </c>
      <c r="T163" s="28">
        <f>IF(AND(_Engine!$P$6=1,AX162&gt;0),ROUND(AX162*_Engine!$N$6/12,2),0)</f>
        <v>0</v>
      </c>
      <c r="U163" s="28">
        <f>IF(AND(_Engine!$P$7=1,AY162&gt;0),ROUND(AY162*_Engine!$N$7/12,2),0)</f>
        <v>0</v>
      </c>
      <c r="V163" s="28">
        <f>IF(AND(_Engine!$P$8=1,AZ162&gt;0),ROUND(AZ162*_Engine!$N$8/12,2),0)</f>
        <v>0</v>
      </c>
      <c r="W163" s="28">
        <f>IF(AND(_Engine!$P$9=1,BA162&gt;0),ROUND(BA162*_Engine!$N$9/12,2),0)</f>
        <v>0</v>
      </c>
      <c r="X163" s="28">
        <f>IF(AND(_Engine!$P$10=1,BB162&gt;0),ROUND(BB162*_Engine!$N$10/12,2),0)</f>
        <v>0</v>
      </c>
      <c r="Y163" s="28">
        <f>IF(AND(_Engine!$P$11=1,BC162&gt;0),ROUND(BC162*_Engine!$N$11/12,2),0)</f>
        <v>0</v>
      </c>
      <c r="Z163" s="28">
        <f>IF(AND(_Engine!$P$12=1,BD162&gt;0),ROUND(BD162*_Engine!$N$12/12,2),0)</f>
        <v>0</v>
      </c>
      <c r="AA163" s="28">
        <f>IF(AND(_Engine!$P$3=1,AU162&gt;0),ROUND(MIN(_Engine!$O$3,AU162+Q163),2),0)</f>
        <v>0</v>
      </c>
      <c r="AB163" s="28">
        <f>IF(AND(_Engine!$P$4=1,AV162&gt;0),ROUND(MIN(_Engine!$O$4,AV162+R163),2),0)</f>
        <v>0</v>
      </c>
      <c r="AC163" s="28">
        <f>IF(AND(_Engine!$P$5=1,AW162&gt;0),ROUND(MIN(_Engine!$O$5,AW162+S163),2),0)</f>
        <v>0</v>
      </c>
      <c r="AD163" s="28">
        <f>IF(AND(_Engine!$P$6=1,AX162&gt;0),ROUND(MIN(_Engine!$O$6,AX162+T163),2),0)</f>
        <v>0</v>
      </c>
      <c r="AE163" s="28">
        <f>IF(AND(_Engine!$P$7=1,AY162&gt;0),ROUND(MIN(_Engine!$O$7,AY162+U163),2),0)</f>
        <v>0</v>
      </c>
      <c r="AF163" s="28">
        <f>IF(AND(_Engine!$P$8=1,AZ162&gt;0),ROUND(MIN(_Engine!$O$8,AZ162+V163),2),0)</f>
        <v>0</v>
      </c>
      <c r="AG163" s="28">
        <f>IF(AND(_Engine!$P$9=1,BA162&gt;0),ROUND(MIN(_Engine!$O$9,BA162+W163),2),0)</f>
        <v>0</v>
      </c>
      <c r="AH163" s="28">
        <f>IF(AND(_Engine!$P$10=1,BB162&gt;0),ROUND(MIN(_Engine!$O$10,BB162+X163),2),0)</f>
        <v>0</v>
      </c>
      <c r="AI163" s="28">
        <f>IF(AND(_Engine!$P$11=1,BC162&gt;0),ROUND(MIN(_Engine!$O$11,BC162+Y163),2),0)</f>
        <v>0</v>
      </c>
      <c r="AJ163" s="28">
        <f>IF(AND(_Engine!$P$12=1,BD162&gt;0),ROUND(MIN(_Engine!$O$12,BD162+Z163),2),0)</f>
        <v>0</v>
      </c>
      <c r="AK163" s="28">
        <f>IF(AND(_Engine!$P$3=1,AU162&gt;0),ROUND(MAX(0,MIN(AU162+Q163-AA163,BE163-0)),2),0)</f>
        <v>0</v>
      </c>
      <c r="AL163" s="28">
        <f>IF(AND(_Engine!$P$4=1,AV162&gt;0),ROUND(MAX(0,MIN(AV162+R163-AB163,BE163-SUM(AK163:AK163))),2),0)</f>
        <v>0</v>
      </c>
      <c r="AM163" s="28">
        <f>IF(AND(_Engine!$P$5=1,AW162&gt;0),ROUND(MAX(0,MIN(AW162+S163-AC163,BE163-SUM(AK163:AL163))),2),0)</f>
        <v>0</v>
      </c>
      <c r="AN163" s="28">
        <f>IF(AND(_Engine!$P$6=1,AX162&gt;0),ROUND(MAX(0,MIN(AX162+T163-AD163,BE163-SUM(AK163:AM163))),2),0)</f>
        <v>0</v>
      </c>
      <c r="AO163" s="28">
        <f>IF(AND(_Engine!$P$7=1,AY162&gt;0),ROUND(MAX(0,MIN(AY162+U163-AE163,BE163-SUM(AK163:AN163))),2),0)</f>
        <v>0</v>
      </c>
      <c r="AP163" s="28">
        <f>IF(AND(_Engine!$P$8=1,AZ162&gt;0),ROUND(MAX(0,MIN(AZ162+V163-AF163,BE163-SUM(AK163:AO163))),2),0)</f>
        <v>0</v>
      </c>
      <c r="AQ163" s="28">
        <f>IF(AND(_Engine!$P$9=1,BA162&gt;0),ROUND(MAX(0,MIN(BA162+W163-AG163,BE163-SUM(AK163:AP163))),2),0)</f>
        <v>0</v>
      </c>
      <c r="AR163" s="28">
        <f>IF(AND(_Engine!$P$10=1,BB162&gt;0),ROUND(MAX(0,MIN(BB162+X163-AH163,BE163-SUM(AK163:AQ163))),2),0)</f>
        <v>0</v>
      </c>
      <c r="AS163" s="28">
        <f>IF(AND(_Engine!$P$11=1,BC162&gt;0),ROUND(MAX(0,MIN(BC162+Y163-AI163,BE163-SUM(AK163:AR163))),2),0)</f>
        <v>0</v>
      </c>
      <c r="AT163" s="28">
        <f>IF(AND(_Engine!$P$12=1,BD162&gt;0),ROUND(MAX(0,MIN(BD162+Z163-AJ163,BE163-SUM(AK163:AS163))),2),0)</f>
        <v>0</v>
      </c>
      <c r="AU163" s="28">
        <f>IF(_Engine!$P$3=1,MAX(0,ROUND(AU162+Q163-AA163-AK163,2)),0)</f>
        <v>0</v>
      </c>
      <c r="AV163" s="28">
        <f>IF(_Engine!$P$4=1,MAX(0,ROUND(AV162+R163-AB163-AL163,2)),0)</f>
        <v>0</v>
      </c>
      <c r="AW163" s="28">
        <f>IF(_Engine!$P$5=1,MAX(0,ROUND(AW162+S163-AC163-AM163,2)),0)</f>
        <v>0</v>
      </c>
      <c r="AX163" s="28">
        <f>IF(_Engine!$P$6=1,MAX(0,ROUND(AX162+T163-AD163-AN163,2)),0)</f>
        <v>0</v>
      </c>
      <c r="AY163" s="28">
        <f>IF(_Engine!$P$7=1,MAX(0,ROUND(AY162+U163-AE163-AO163,2)),0)</f>
        <v>0</v>
      </c>
      <c r="AZ163" s="28">
        <f>IF(_Engine!$P$8=1,MAX(0,ROUND(AZ162+V163-AF163-AP163,2)),0)</f>
        <v>0</v>
      </c>
      <c r="BA163" s="28">
        <f>IF(_Engine!$P$9=1,MAX(0,ROUND(BA162+W163-AG163-AQ163,2)),0)</f>
        <v>0</v>
      </c>
      <c r="BB163" s="28">
        <f>IF(_Engine!$P$10=1,MAX(0,ROUND(BB162+X163-AH163-AR163,2)),0)</f>
        <v>0</v>
      </c>
      <c r="BC163" s="28">
        <f>IF(_Engine!$P$11=1,MAX(0,ROUND(BC162+Y163-AI163-AS163,2)),0)</f>
        <v>0</v>
      </c>
      <c r="BD163" s="28">
        <f>IF(_Engine!$P$12=1,MAX(0,ROUND(BD162+Z163-AJ163-AT163,2)),0)</f>
        <v>0</v>
      </c>
      <c r="BE163" s="28">
        <f>ROUND(IFERROR('Debt Planner'!$C$8,0)+IFERROR(C163,0)+MAX(0,_Engine!$E$14-SUM(AA163:AJ163)),2)</f>
        <v>0</v>
      </c>
    </row>
    <row r="164" spans="1:57" x14ac:dyDescent="0.3">
      <c r="A164" s="24">
        <v>156</v>
      </c>
      <c r="B164" s="25">
        <f t="shared" ca="1" si="8"/>
        <v>50911</v>
      </c>
      <c r="C164" s="26">
        <v>0</v>
      </c>
      <c r="D164" s="27">
        <f t="shared" si="6"/>
        <v>0</v>
      </c>
      <c r="E164" s="18" t="str">
        <f>IF(_Engine!$P$3=0,"",IF((AA164+AK164)&gt;0,AA164+AK164,""))</f>
        <v/>
      </c>
      <c r="F164" s="18" t="str">
        <f>IF(_Engine!$P$4=0,"",IF((AB164+AL164)&gt;0,AB164+AL164,""))</f>
        <v/>
      </c>
      <c r="G164" s="18" t="str">
        <f>IF(_Engine!$P$5=0,"",IF((AC164+AM164)&gt;0,AC164+AM164,""))</f>
        <v/>
      </c>
      <c r="H164" s="18" t="str">
        <f>IF(_Engine!$P$6=0,"",IF((AD164+AN164)&gt;0,AD164+AN164,""))</f>
        <v/>
      </c>
      <c r="I164" s="18" t="str">
        <f>IF(_Engine!$P$7=0,"",IF((AE164+AO164)&gt;0,AE164+AO164,""))</f>
        <v/>
      </c>
      <c r="J164" s="18" t="str">
        <f>IF(_Engine!$P$8=0,"",IF((AF164+AP164)&gt;0,AF164+AP164,""))</f>
        <v/>
      </c>
      <c r="K164" s="18" t="str">
        <f>IF(_Engine!$P$9=0,"",IF((AG164+AQ164)&gt;0,AG164+AQ164,""))</f>
        <v/>
      </c>
      <c r="L164" s="18" t="str">
        <f>IF(_Engine!$P$10=0,"",IF((AH164+AR164)&gt;0,AH164+AR164,""))</f>
        <v/>
      </c>
      <c r="M164" s="18" t="str">
        <f>IF(_Engine!$P$11=0,"",IF((AI164+AS164)&gt;0,AI164+AS164,""))</f>
        <v/>
      </c>
      <c r="N164" s="18" t="str">
        <f>IF(_Engine!$P$12=0,"",IF((AJ164+AT164)&gt;0,AJ164+AT164,""))</f>
        <v/>
      </c>
      <c r="O164" s="27">
        <f t="shared" si="7"/>
        <v>0</v>
      </c>
      <c r="Q164" s="28">
        <f>IF(AND(_Engine!$P$3=1,AU163&gt;0),ROUND(AU163*_Engine!$N$3/12,2),0)</f>
        <v>0</v>
      </c>
      <c r="R164" s="28">
        <f>IF(AND(_Engine!$P$4=1,AV163&gt;0),ROUND(AV163*_Engine!$N$4/12,2),0)</f>
        <v>0</v>
      </c>
      <c r="S164" s="28">
        <f>IF(AND(_Engine!$P$5=1,AW163&gt;0),ROUND(AW163*_Engine!$N$5/12,2),0)</f>
        <v>0</v>
      </c>
      <c r="T164" s="28">
        <f>IF(AND(_Engine!$P$6=1,AX163&gt;0),ROUND(AX163*_Engine!$N$6/12,2),0)</f>
        <v>0</v>
      </c>
      <c r="U164" s="28">
        <f>IF(AND(_Engine!$P$7=1,AY163&gt;0),ROUND(AY163*_Engine!$N$7/12,2),0)</f>
        <v>0</v>
      </c>
      <c r="V164" s="28">
        <f>IF(AND(_Engine!$P$8=1,AZ163&gt;0),ROUND(AZ163*_Engine!$N$8/12,2),0)</f>
        <v>0</v>
      </c>
      <c r="W164" s="28">
        <f>IF(AND(_Engine!$P$9=1,BA163&gt;0),ROUND(BA163*_Engine!$N$9/12,2),0)</f>
        <v>0</v>
      </c>
      <c r="X164" s="28">
        <f>IF(AND(_Engine!$P$10=1,BB163&gt;0),ROUND(BB163*_Engine!$N$10/12,2),0)</f>
        <v>0</v>
      </c>
      <c r="Y164" s="28">
        <f>IF(AND(_Engine!$P$11=1,BC163&gt;0),ROUND(BC163*_Engine!$N$11/12,2),0)</f>
        <v>0</v>
      </c>
      <c r="Z164" s="28">
        <f>IF(AND(_Engine!$P$12=1,BD163&gt;0),ROUND(BD163*_Engine!$N$12/12,2),0)</f>
        <v>0</v>
      </c>
      <c r="AA164" s="28">
        <f>IF(AND(_Engine!$P$3=1,AU163&gt;0),ROUND(MIN(_Engine!$O$3,AU163+Q164),2),0)</f>
        <v>0</v>
      </c>
      <c r="AB164" s="28">
        <f>IF(AND(_Engine!$P$4=1,AV163&gt;0),ROUND(MIN(_Engine!$O$4,AV163+R164),2),0)</f>
        <v>0</v>
      </c>
      <c r="AC164" s="28">
        <f>IF(AND(_Engine!$P$5=1,AW163&gt;0),ROUND(MIN(_Engine!$O$5,AW163+S164),2),0)</f>
        <v>0</v>
      </c>
      <c r="AD164" s="28">
        <f>IF(AND(_Engine!$P$6=1,AX163&gt;0),ROUND(MIN(_Engine!$O$6,AX163+T164),2),0)</f>
        <v>0</v>
      </c>
      <c r="AE164" s="28">
        <f>IF(AND(_Engine!$P$7=1,AY163&gt;0),ROUND(MIN(_Engine!$O$7,AY163+U164),2),0)</f>
        <v>0</v>
      </c>
      <c r="AF164" s="28">
        <f>IF(AND(_Engine!$P$8=1,AZ163&gt;0),ROUND(MIN(_Engine!$O$8,AZ163+V164),2),0)</f>
        <v>0</v>
      </c>
      <c r="AG164" s="28">
        <f>IF(AND(_Engine!$P$9=1,BA163&gt;0),ROUND(MIN(_Engine!$O$9,BA163+W164),2),0)</f>
        <v>0</v>
      </c>
      <c r="AH164" s="28">
        <f>IF(AND(_Engine!$P$10=1,BB163&gt;0),ROUND(MIN(_Engine!$O$10,BB163+X164),2),0)</f>
        <v>0</v>
      </c>
      <c r="AI164" s="28">
        <f>IF(AND(_Engine!$P$11=1,BC163&gt;0),ROUND(MIN(_Engine!$O$11,BC163+Y164),2),0)</f>
        <v>0</v>
      </c>
      <c r="AJ164" s="28">
        <f>IF(AND(_Engine!$P$12=1,BD163&gt;0),ROUND(MIN(_Engine!$O$12,BD163+Z164),2),0)</f>
        <v>0</v>
      </c>
      <c r="AK164" s="28">
        <f>IF(AND(_Engine!$P$3=1,AU163&gt;0),ROUND(MAX(0,MIN(AU163+Q164-AA164,BE164-0)),2),0)</f>
        <v>0</v>
      </c>
      <c r="AL164" s="28">
        <f>IF(AND(_Engine!$P$4=1,AV163&gt;0),ROUND(MAX(0,MIN(AV163+R164-AB164,BE164-SUM(AK164:AK164))),2),0)</f>
        <v>0</v>
      </c>
      <c r="AM164" s="28">
        <f>IF(AND(_Engine!$P$5=1,AW163&gt;0),ROUND(MAX(0,MIN(AW163+S164-AC164,BE164-SUM(AK164:AL164))),2),0)</f>
        <v>0</v>
      </c>
      <c r="AN164" s="28">
        <f>IF(AND(_Engine!$P$6=1,AX163&gt;0),ROUND(MAX(0,MIN(AX163+T164-AD164,BE164-SUM(AK164:AM164))),2),0)</f>
        <v>0</v>
      </c>
      <c r="AO164" s="28">
        <f>IF(AND(_Engine!$P$7=1,AY163&gt;0),ROUND(MAX(0,MIN(AY163+U164-AE164,BE164-SUM(AK164:AN164))),2),0)</f>
        <v>0</v>
      </c>
      <c r="AP164" s="28">
        <f>IF(AND(_Engine!$P$8=1,AZ163&gt;0),ROUND(MAX(0,MIN(AZ163+V164-AF164,BE164-SUM(AK164:AO164))),2),0)</f>
        <v>0</v>
      </c>
      <c r="AQ164" s="28">
        <f>IF(AND(_Engine!$P$9=1,BA163&gt;0),ROUND(MAX(0,MIN(BA163+W164-AG164,BE164-SUM(AK164:AP164))),2),0)</f>
        <v>0</v>
      </c>
      <c r="AR164" s="28">
        <f>IF(AND(_Engine!$P$10=1,BB163&gt;0),ROUND(MAX(0,MIN(BB163+X164-AH164,BE164-SUM(AK164:AQ164))),2),0)</f>
        <v>0</v>
      </c>
      <c r="AS164" s="28">
        <f>IF(AND(_Engine!$P$11=1,BC163&gt;0),ROUND(MAX(0,MIN(BC163+Y164-AI164,BE164-SUM(AK164:AR164))),2),0)</f>
        <v>0</v>
      </c>
      <c r="AT164" s="28">
        <f>IF(AND(_Engine!$P$12=1,BD163&gt;0),ROUND(MAX(0,MIN(BD163+Z164-AJ164,BE164-SUM(AK164:AS164))),2),0)</f>
        <v>0</v>
      </c>
      <c r="AU164" s="28">
        <f>IF(_Engine!$P$3=1,MAX(0,ROUND(AU163+Q164-AA164-AK164,2)),0)</f>
        <v>0</v>
      </c>
      <c r="AV164" s="28">
        <f>IF(_Engine!$P$4=1,MAX(0,ROUND(AV163+R164-AB164-AL164,2)),0)</f>
        <v>0</v>
      </c>
      <c r="AW164" s="28">
        <f>IF(_Engine!$P$5=1,MAX(0,ROUND(AW163+S164-AC164-AM164,2)),0)</f>
        <v>0</v>
      </c>
      <c r="AX164" s="28">
        <f>IF(_Engine!$P$6=1,MAX(0,ROUND(AX163+T164-AD164-AN164,2)),0)</f>
        <v>0</v>
      </c>
      <c r="AY164" s="28">
        <f>IF(_Engine!$P$7=1,MAX(0,ROUND(AY163+U164-AE164-AO164,2)),0)</f>
        <v>0</v>
      </c>
      <c r="AZ164" s="28">
        <f>IF(_Engine!$P$8=1,MAX(0,ROUND(AZ163+V164-AF164-AP164,2)),0)</f>
        <v>0</v>
      </c>
      <c r="BA164" s="28">
        <f>IF(_Engine!$P$9=1,MAX(0,ROUND(BA163+W164-AG164-AQ164,2)),0)</f>
        <v>0</v>
      </c>
      <c r="BB164" s="28">
        <f>IF(_Engine!$P$10=1,MAX(0,ROUND(BB163+X164-AH164-AR164,2)),0)</f>
        <v>0</v>
      </c>
      <c r="BC164" s="28">
        <f>IF(_Engine!$P$11=1,MAX(0,ROUND(BC163+Y164-AI164-AS164,2)),0)</f>
        <v>0</v>
      </c>
      <c r="BD164" s="28">
        <f>IF(_Engine!$P$12=1,MAX(0,ROUND(BD163+Z164-AJ164-AT164,2)),0)</f>
        <v>0</v>
      </c>
      <c r="BE164" s="28">
        <f>ROUND(IFERROR('Debt Planner'!$C$8,0)+IFERROR(C164,0)+MAX(0,_Engine!$E$14-SUM(AA164:AJ164)),2)</f>
        <v>0</v>
      </c>
    </row>
    <row r="165" spans="1:57" x14ac:dyDescent="0.3">
      <c r="A165" s="24">
        <v>157</v>
      </c>
      <c r="B165" s="25">
        <f t="shared" ca="1" si="8"/>
        <v>50942</v>
      </c>
      <c r="C165" s="26">
        <v>0</v>
      </c>
      <c r="D165" s="27">
        <f t="shared" si="6"/>
        <v>0</v>
      </c>
      <c r="E165" s="18" t="str">
        <f>IF(_Engine!$P$3=0,"",IF((AA165+AK165)&gt;0,AA165+AK165,""))</f>
        <v/>
      </c>
      <c r="F165" s="18" t="str">
        <f>IF(_Engine!$P$4=0,"",IF((AB165+AL165)&gt;0,AB165+AL165,""))</f>
        <v/>
      </c>
      <c r="G165" s="18" t="str">
        <f>IF(_Engine!$P$5=0,"",IF((AC165+AM165)&gt;0,AC165+AM165,""))</f>
        <v/>
      </c>
      <c r="H165" s="18" t="str">
        <f>IF(_Engine!$P$6=0,"",IF((AD165+AN165)&gt;0,AD165+AN165,""))</f>
        <v/>
      </c>
      <c r="I165" s="18" t="str">
        <f>IF(_Engine!$P$7=0,"",IF((AE165+AO165)&gt;0,AE165+AO165,""))</f>
        <v/>
      </c>
      <c r="J165" s="18" t="str">
        <f>IF(_Engine!$P$8=0,"",IF((AF165+AP165)&gt;0,AF165+AP165,""))</f>
        <v/>
      </c>
      <c r="K165" s="18" t="str">
        <f>IF(_Engine!$P$9=0,"",IF((AG165+AQ165)&gt;0,AG165+AQ165,""))</f>
        <v/>
      </c>
      <c r="L165" s="18" t="str">
        <f>IF(_Engine!$P$10=0,"",IF((AH165+AR165)&gt;0,AH165+AR165,""))</f>
        <v/>
      </c>
      <c r="M165" s="18" t="str">
        <f>IF(_Engine!$P$11=0,"",IF((AI165+AS165)&gt;0,AI165+AS165,""))</f>
        <v/>
      </c>
      <c r="N165" s="18" t="str">
        <f>IF(_Engine!$P$12=0,"",IF((AJ165+AT165)&gt;0,AJ165+AT165,""))</f>
        <v/>
      </c>
      <c r="O165" s="27">
        <f t="shared" si="7"/>
        <v>0</v>
      </c>
      <c r="Q165" s="28">
        <f>IF(AND(_Engine!$P$3=1,AU164&gt;0),ROUND(AU164*_Engine!$N$3/12,2),0)</f>
        <v>0</v>
      </c>
      <c r="R165" s="28">
        <f>IF(AND(_Engine!$P$4=1,AV164&gt;0),ROUND(AV164*_Engine!$N$4/12,2),0)</f>
        <v>0</v>
      </c>
      <c r="S165" s="28">
        <f>IF(AND(_Engine!$P$5=1,AW164&gt;0),ROUND(AW164*_Engine!$N$5/12,2),0)</f>
        <v>0</v>
      </c>
      <c r="T165" s="28">
        <f>IF(AND(_Engine!$P$6=1,AX164&gt;0),ROUND(AX164*_Engine!$N$6/12,2),0)</f>
        <v>0</v>
      </c>
      <c r="U165" s="28">
        <f>IF(AND(_Engine!$P$7=1,AY164&gt;0),ROUND(AY164*_Engine!$N$7/12,2),0)</f>
        <v>0</v>
      </c>
      <c r="V165" s="28">
        <f>IF(AND(_Engine!$P$8=1,AZ164&gt;0),ROUND(AZ164*_Engine!$N$8/12,2),0)</f>
        <v>0</v>
      </c>
      <c r="W165" s="28">
        <f>IF(AND(_Engine!$P$9=1,BA164&gt;0),ROUND(BA164*_Engine!$N$9/12,2),0)</f>
        <v>0</v>
      </c>
      <c r="X165" s="28">
        <f>IF(AND(_Engine!$P$10=1,BB164&gt;0),ROUND(BB164*_Engine!$N$10/12,2),0)</f>
        <v>0</v>
      </c>
      <c r="Y165" s="28">
        <f>IF(AND(_Engine!$P$11=1,BC164&gt;0),ROUND(BC164*_Engine!$N$11/12,2),0)</f>
        <v>0</v>
      </c>
      <c r="Z165" s="28">
        <f>IF(AND(_Engine!$P$12=1,BD164&gt;0),ROUND(BD164*_Engine!$N$12/12,2),0)</f>
        <v>0</v>
      </c>
      <c r="AA165" s="28">
        <f>IF(AND(_Engine!$P$3=1,AU164&gt;0),ROUND(MIN(_Engine!$O$3,AU164+Q165),2),0)</f>
        <v>0</v>
      </c>
      <c r="AB165" s="28">
        <f>IF(AND(_Engine!$P$4=1,AV164&gt;0),ROUND(MIN(_Engine!$O$4,AV164+R165),2),0)</f>
        <v>0</v>
      </c>
      <c r="AC165" s="28">
        <f>IF(AND(_Engine!$P$5=1,AW164&gt;0),ROUND(MIN(_Engine!$O$5,AW164+S165),2),0)</f>
        <v>0</v>
      </c>
      <c r="AD165" s="28">
        <f>IF(AND(_Engine!$P$6=1,AX164&gt;0),ROUND(MIN(_Engine!$O$6,AX164+T165),2),0)</f>
        <v>0</v>
      </c>
      <c r="AE165" s="28">
        <f>IF(AND(_Engine!$P$7=1,AY164&gt;0),ROUND(MIN(_Engine!$O$7,AY164+U165),2),0)</f>
        <v>0</v>
      </c>
      <c r="AF165" s="28">
        <f>IF(AND(_Engine!$P$8=1,AZ164&gt;0),ROUND(MIN(_Engine!$O$8,AZ164+V165),2),0)</f>
        <v>0</v>
      </c>
      <c r="AG165" s="28">
        <f>IF(AND(_Engine!$P$9=1,BA164&gt;0),ROUND(MIN(_Engine!$O$9,BA164+W165),2),0)</f>
        <v>0</v>
      </c>
      <c r="AH165" s="28">
        <f>IF(AND(_Engine!$P$10=1,BB164&gt;0),ROUND(MIN(_Engine!$O$10,BB164+X165),2),0)</f>
        <v>0</v>
      </c>
      <c r="AI165" s="28">
        <f>IF(AND(_Engine!$P$11=1,BC164&gt;0),ROUND(MIN(_Engine!$O$11,BC164+Y165),2),0)</f>
        <v>0</v>
      </c>
      <c r="AJ165" s="28">
        <f>IF(AND(_Engine!$P$12=1,BD164&gt;0),ROUND(MIN(_Engine!$O$12,BD164+Z165),2),0)</f>
        <v>0</v>
      </c>
      <c r="AK165" s="28">
        <f>IF(AND(_Engine!$P$3=1,AU164&gt;0),ROUND(MAX(0,MIN(AU164+Q165-AA165,BE165-0)),2),0)</f>
        <v>0</v>
      </c>
      <c r="AL165" s="28">
        <f>IF(AND(_Engine!$P$4=1,AV164&gt;0),ROUND(MAX(0,MIN(AV164+R165-AB165,BE165-SUM(AK165:AK165))),2),0)</f>
        <v>0</v>
      </c>
      <c r="AM165" s="28">
        <f>IF(AND(_Engine!$P$5=1,AW164&gt;0),ROUND(MAX(0,MIN(AW164+S165-AC165,BE165-SUM(AK165:AL165))),2),0)</f>
        <v>0</v>
      </c>
      <c r="AN165" s="28">
        <f>IF(AND(_Engine!$P$6=1,AX164&gt;0),ROUND(MAX(0,MIN(AX164+T165-AD165,BE165-SUM(AK165:AM165))),2),0)</f>
        <v>0</v>
      </c>
      <c r="AO165" s="28">
        <f>IF(AND(_Engine!$P$7=1,AY164&gt;0),ROUND(MAX(0,MIN(AY164+U165-AE165,BE165-SUM(AK165:AN165))),2),0)</f>
        <v>0</v>
      </c>
      <c r="AP165" s="28">
        <f>IF(AND(_Engine!$P$8=1,AZ164&gt;0),ROUND(MAX(0,MIN(AZ164+V165-AF165,BE165-SUM(AK165:AO165))),2),0)</f>
        <v>0</v>
      </c>
      <c r="AQ165" s="28">
        <f>IF(AND(_Engine!$P$9=1,BA164&gt;0),ROUND(MAX(0,MIN(BA164+W165-AG165,BE165-SUM(AK165:AP165))),2),0)</f>
        <v>0</v>
      </c>
      <c r="AR165" s="28">
        <f>IF(AND(_Engine!$P$10=1,BB164&gt;0),ROUND(MAX(0,MIN(BB164+X165-AH165,BE165-SUM(AK165:AQ165))),2),0)</f>
        <v>0</v>
      </c>
      <c r="AS165" s="28">
        <f>IF(AND(_Engine!$P$11=1,BC164&gt;0),ROUND(MAX(0,MIN(BC164+Y165-AI165,BE165-SUM(AK165:AR165))),2),0)</f>
        <v>0</v>
      </c>
      <c r="AT165" s="28">
        <f>IF(AND(_Engine!$P$12=1,BD164&gt;0),ROUND(MAX(0,MIN(BD164+Z165-AJ165,BE165-SUM(AK165:AS165))),2),0)</f>
        <v>0</v>
      </c>
      <c r="AU165" s="28">
        <f>IF(_Engine!$P$3=1,MAX(0,ROUND(AU164+Q165-AA165-AK165,2)),0)</f>
        <v>0</v>
      </c>
      <c r="AV165" s="28">
        <f>IF(_Engine!$P$4=1,MAX(0,ROUND(AV164+R165-AB165-AL165,2)),0)</f>
        <v>0</v>
      </c>
      <c r="AW165" s="28">
        <f>IF(_Engine!$P$5=1,MAX(0,ROUND(AW164+S165-AC165-AM165,2)),0)</f>
        <v>0</v>
      </c>
      <c r="AX165" s="28">
        <f>IF(_Engine!$P$6=1,MAX(0,ROUND(AX164+T165-AD165-AN165,2)),0)</f>
        <v>0</v>
      </c>
      <c r="AY165" s="28">
        <f>IF(_Engine!$P$7=1,MAX(0,ROUND(AY164+U165-AE165-AO165,2)),0)</f>
        <v>0</v>
      </c>
      <c r="AZ165" s="28">
        <f>IF(_Engine!$P$8=1,MAX(0,ROUND(AZ164+V165-AF165-AP165,2)),0)</f>
        <v>0</v>
      </c>
      <c r="BA165" s="28">
        <f>IF(_Engine!$P$9=1,MAX(0,ROUND(BA164+W165-AG165-AQ165,2)),0)</f>
        <v>0</v>
      </c>
      <c r="BB165" s="28">
        <f>IF(_Engine!$P$10=1,MAX(0,ROUND(BB164+X165-AH165-AR165,2)),0)</f>
        <v>0</v>
      </c>
      <c r="BC165" s="28">
        <f>IF(_Engine!$P$11=1,MAX(0,ROUND(BC164+Y165-AI165-AS165,2)),0)</f>
        <v>0</v>
      </c>
      <c r="BD165" s="28">
        <f>IF(_Engine!$P$12=1,MAX(0,ROUND(BD164+Z165-AJ165-AT165,2)),0)</f>
        <v>0</v>
      </c>
      <c r="BE165" s="28">
        <f>ROUND(IFERROR('Debt Planner'!$C$8,0)+IFERROR(C165,0)+MAX(0,_Engine!$E$14-SUM(AA165:AJ165)),2)</f>
        <v>0</v>
      </c>
    </row>
    <row r="166" spans="1:57" x14ac:dyDescent="0.3">
      <c r="A166" s="24">
        <v>158</v>
      </c>
      <c r="B166" s="25">
        <f t="shared" ca="1" si="8"/>
        <v>50972</v>
      </c>
      <c r="C166" s="26">
        <v>0</v>
      </c>
      <c r="D166" s="27">
        <f t="shared" si="6"/>
        <v>0</v>
      </c>
      <c r="E166" s="18" t="str">
        <f>IF(_Engine!$P$3=0,"",IF((AA166+AK166)&gt;0,AA166+AK166,""))</f>
        <v/>
      </c>
      <c r="F166" s="18" t="str">
        <f>IF(_Engine!$P$4=0,"",IF((AB166+AL166)&gt;0,AB166+AL166,""))</f>
        <v/>
      </c>
      <c r="G166" s="18" t="str">
        <f>IF(_Engine!$P$5=0,"",IF((AC166+AM166)&gt;0,AC166+AM166,""))</f>
        <v/>
      </c>
      <c r="H166" s="18" t="str">
        <f>IF(_Engine!$P$6=0,"",IF((AD166+AN166)&gt;0,AD166+AN166,""))</f>
        <v/>
      </c>
      <c r="I166" s="18" t="str">
        <f>IF(_Engine!$P$7=0,"",IF((AE166+AO166)&gt;0,AE166+AO166,""))</f>
        <v/>
      </c>
      <c r="J166" s="18" t="str">
        <f>IF(_Engine!$P$8=0,"",IF((AF166+AP166)&gt;0,AF166+AP166,""))</f>
        <v/>
      </c>
      <c r="K166" s="18" t="str">
        <f>IF(_Engine!$P$9=0,"",IF((AG166+AQ166)&gt;0,AG166+AQ166,""))</f>
        <v/>
      </c>
      <c r="L166" s="18" t="str">
        <f>IF(_Engine!$P$10=0,"",IF((AH166+AR166)&gt;0,AH166+AR166,""))</f>
        <v/>
      </c>
      <c r="M166" s="18" t="str">
        <f>IF(_Engine!$P$11=0,"",IF((AI166+AS166)&gt;0,AI166+AS166,""))</f>
        <v/>
      </c>
      <c r="N166" s="18" t="str">
        <f>IF(_Engine!$P$12=0,"",IF((AJ166+AT166)&gt;0,AJ166+AT166,""))</f>
        <v/>
      </c>
      <c r="O166" s="27">
        <f t="shared" si="7"/>
        <v>0</v>
      </c>
      <c r="Q166" s="28">
        <f>IF(AND(_Engine!$P$3=1,AU165&gt;0),ROUND(AU165*_Engine!$N$3/12,2),0)</f>
        <v>0</v>
      </c>
      <c r="R166" s="28">
        <f>IF(AND(_Engine!$P$4=1,AV165&gt;0),ROUND(AV165*_Engine!$N$4/12,2),0)</f>
        <v>0</v>
      </c>
      <c r="S166" s="28">
        <f>IF(AND(_Engine!$P$5=1,AW165&gt;0),ROUND(AW165*_Engine!$N$5/12,2),0)</f>
        <v>0</v>
      </c>
      <c r="T166" s="28">
        <f>IF(AND(_Engine!$P$6=1,AX165&gt;0),ROUND(AX165*_Engine!$N$6/12,2),0)</f>
        <v>0</v>
      </c>
      <c r="U166" s="28">
        <f>IF(AND(_Engine!$P$7=1,AY165&gt;0),ROUND(AY165*_Engine!$N$7/12,2),0)</f>
        <v>0</v>
      </c>
      <c r="V166" s="28">
        <f>IF(AND(_Engine!$P$8=1,AZ165&gt;0),ROUND(AZ165*_Engine!$N$8/12,2),0)</f>
        <v>0</v>
      </c>
      <c r="W166" s="28">
        <f>IF(AND(_Engine!$P$9=1,BA165&gt;0),ROUND(BA165*_Engine!$N$9/12,2),0)</f>
        <v>0</v>
      </c>
      <c r="X166" s="28">
        <f>IF(AND(_Engine!$P$10=1,BB165&gt;0),ROUND(BB165*_Engine!$N$10/12,2),0)</f>
        <v>0</v>
      </c>
      <c r="Y166" s="28">
        <f>IF(AND(_Engine!$P$11=1,BC165&gt;0),ROUND(BC165*_Engine!$N$11/12,2),0)</f>
        <v>0</v>
      </c>
      <c r="Z166" s="28">
        <f>IF(AND(_Engine!$P$12=1,BD165&gt;0),ROUND(BD165*_Engine!$N$12/12,2),0)</f>
        <v>0</v>
      </c>
      <c r="AA166" s="28">
        <f>IF(AND(_Engine!$P$3=1,AU165&gt;0),ROUND(MIN(_Engine!$O$3,AU165+Q166),2),0)</f>
        <v>0</v>
      </c>
      <c r="AB166" s="28">
        <f>IF(AND(_Engine!$P$4=1,AV165&gt;0),ROUND(MIN(_Engine!$O$4,AV165+R166),2),0)</f>
        <v>0</v>
      </c>
      <c r="AC166" s="28">
        <f>IF(AND(_Engine!$P$5=1,AW165&gt;0),ROUND(MIN(_Engine!$O$5,AW165+S166),2),0)</f>
        <v>0</v>
      </c>
      <c r="AD166" s="28">
        <f>IF(AND(_Engine!$P$6=1,AX165&gt;0),ROUND(MIN(_Engine!$O$6,AX165+T166),2),0)</f>
        <v>0</v>
      </c>
      <c r="AE166" s="28">
        <f>IF(AND(_Engine!$P$7=1,AY165&gt;0),ROUND(MIN(_Engine!$O$7,AY165+U166),2),0)</f>
        <v>0</v>
      </c>
      <c r="AF166" s="28">
        <f>IF(AND(_Engine!$P$8=1,AZ165&gt;0),ROUND(MIN(_Engine!$O$8,AZ165+V166),2),0)</f>
        <v>0</v>
      </c>
      <c r="AG166" s="28">
        <f>IF(AND(_Engine!$P$9=1,BA165&gt;0),ROUND(MIN(_Engine!$O$9,BA165+W166),2),0)</f>
        <v>0</v>
      </c>
      <c r="AH166" s="28">
        <f>IF(AND(_Engine!$P$10=1,BB165&gt;0),ROUND(MIN(_Engine!$O$10,BB165+X166),2),0)</f>
        <v>0</v>
      </c>
      <c r="AI166" s="28">
        <f>IF(AND(_Engine!$P$11=1,BC165&gt;0),ROUND(MIN(_Engine!$O$11,BC165+Y166),2),0)</f>
        <v>0</v>
      </c>
      <c r="AJ166" s="28">
        <f>IF(AND(_Engine!$P$12=1,BD165&gt;0),ROUND(MIN(_Engine!$O$12,BD165+Z166),2),0)</f>
        <v>0</v>
      </c>
      <c r="AK166" s="28">
        <f>IF(AND(_Engine!$P$3=1,AU165&gt;0),ROUND(MAX(0,MIN(AU165+Q166-AA166,BE166-0)),2),0)</f>
        <v>0</v>
      </c>
      <c r="AL166" s="28">
        <f>IF(AND(_Engine!$P$4=1,AV165&gt;0),ROUND(MAX(0,MIN(AV165+R166-AB166,BE166-SUM(AK166:AK166))),2),0)</f>
        <v>0</v>
      </c>
      <c r="AM166" s="28">
        <f>IF(AND(_Engine!$P$5=1,AW165&gt;0),ROUND(MAX(0,MIN(AW165+S166-AC166,BE166-SUM(AK166:AL166))),2),0)</f>
        <v>0</v>
      </c>
      <c r="AN166" s="28">
        <f>IF(AND(_Engine!$P$6=1,AX165&gt;0),ROUND(MAX(0,MIN(AX165+T166-AD166,BE166-SUM(AK166:AM166))),2),0)</f>
        <v>0</v>
      </c>
      <c r="AO166" s="28">
        <f>IF(AND(_Engine!$P$7=1,AY165&gt;0),ROUND(MAX(0,MIN(AY165+U166-AE166,BE166-SUM(AK166:AN166))),2),0)</f>
        <v>0</v>
      </c>
      <c r="AP166" s="28">
        <f>IF(AND(_Engine!$P$8=1,AZ165&gt;0),ROUND(MAX(0,MIN(AZ165+V166-AF166,BE166-SUM(AK166:AO166))),2),0)</f>
        <v>0</v>
      </c>
      <c r="AQ166" s="28">
        <f>IF(AND(_Engine!$P$9=1,BA165&gt;0),ROUND(MAX(0,MIN(BA165+W166-AG166,BE166-SUM(AK166:AP166))),2),0)</f>
        <v>0</v>
      </c>
      <c r="AR166" s="28">
        <f>IF(AND(_Engine!$P$10=1,BB165&gt;0),ROUND(MAX(0,MIN(BB165+X166-AH166,BE166-SUM(AK166:AQ166))),2),0)</f>
        <v>0</v>
      </c>
      <c r="AS166" s="28">
        <f>IF(AND(_Engine!$P$11=1,BC165&gt;0),ROUND(MAX(0,MIN(BC165+Y166-AI166,BE166-SUM(AK166:AR166))),2),0)</f>
        <v>0</v>
      </c>
      <c r="AT166" s="28">
        <f>IF(AND(_Engine!$P$12=1,BD165&gt;0),ROUND(MAX(0,MIN(BD165+Z166-AJ166,BE166-SUM(AK166:AS166))),2),0)</f>
        <v>0</v>
      </c>
      <c r="AU166" s="28">
        <f>IF(_Engine!$P$3=1,MAX(0,ROUND(AU165+Q166-AA166-AK166,2)),0)</f>
        <v>0</v>
      </c>
      <c r="AV166" s="28">
        <f>IF(_Engine!$P$4=1,MAX(0,ROUND(AV165+R166-AB166-AL166,2)),0)</f>
        <v>0</v>
      </c>
      <c r="AW166" s="28">
        <f>IF(_Engine!$P$5=1,MAX(0,ROUND(AW165+S166-AC166-AM166,2)),0)</f>
        <v>0</v>
      </c>
      <c r="AX166" s="28">
        <f>IF(_Engine!$P$6=1,MAX(0,ROUND(AX165+T166-AD166-AN166,2)),0)</f>
        <v>0</v>
      </c>
      <c r="AY166" s="28">
        <f>IF(_Engine!$P$7=1,MAX(0,ROUND(AY165+U166-AE166-AO166,2)),0)</f>
        <v>0</v>
      </c>
      <c r="AZ166" s="28">
        <f>IF(_Engine!$P$8=1,MAX(0,ROUND(AZ165+V166-AF166-AP166,2)),0)</f>
        <v>0</v>
      </c>
      <c r="BA166" s="28">
        <f>IF(_Engine!$P$9=1,MAX(0,ROUND(BA165+W166-AG166-AQ166,2)),0)</f>
        <v>0</v>
      </c>
      <c r="BB166" s="28">
        <f>IF(_Engine!$P$10=1,MAX(0,ROUND(BB165+X166-AH166-AR166,2)),0)</f>
        <v>0</v>
      </c>
      <c r="BC166" s="28">
        <f>IF(_Engine!$P$11=1,MAX(0,ROUND(BC165+Y166-AI166-AS166,2)),0)</f>
        <v>0</v>
      </c>
      <c r="BD166" s="28">
        <f>IF(_Engine!$P$12=1,MAX(0,ROUND(BD165+Z166-AJ166-AT166,2)),0)</f>
        <v>0</v>
      </c>
      <c r="BE166" s="28">
        <f>ROUND(IFERROR('Debt Planner'!$C$8,0)+IFERROR(C166,0)+MAX(0,_Engine!$E$14-SUM(AA166:AJ166)),2)</f>
        <v>0</v>
      </c>
    </row>
    <row r="167" spans="1:57" x14ac:dyDescent="0.3">
      <c r="A167" s="24">
        <v>159</v>
      </c>
      <c r="B167" s="25">
        <f t="shared" ca="1" si="8"/>
        <v>51003</v>
      </c>
      <c r="C167" s="26">
        <v>0</v>
      </c>
      <c r="D167" s="27">
        <f t="shared" si="6"/>
        <v>0</v>
      </c>
      <c r="E167" s="18" t="str">
        <f>IF(_Engine!$P$3=0,"",IF((AA167+AK167)&gt;0,AA167+AK167,""))</f>
        <v/>
      </c>
      <c r="F167" s="18" t="str">
        <f>IF(_Engine!$P$4=0,"",IF((AB167+AL167)&gt;0,AB167+AL167,""))</f>
        <v/>
      </c>
      <c r="G167" s="18" t="str">
        <f>IF(_Engine!$P$5=0,"",IF((AC167+AM167)&gt;0,AC167+AM167,""))</f>
        <v/>
      </c>
      <c r="H167" s="18" t="str">
        <f>IF(_Engine!$P$6=0,"",IF((AD167+AN167)&gt;0,AD167+AN167,""))</f>
        <v/>
      </c>
      <c r="I167" s="18" t="str">
        <f>IF(_Engine!$P$7=0,"",IF((AE167+AO167)&gt;0,AE167+AO167,""))</f>
        <v/>
      </c>
      <c r="J167" s="18" t="str">
        <f>IF(_Engine!$P$8=0,"",IF((AF167+AP167)&gt;0,AF167+AP167,""))</f>
        <v/>
      </c>
      <c r="K167" s="18" t="str">
        <f>IF(_Engine!$P$9=0,"",IF((AG167+AQ167)&gt;0,AG167+AQ167,""))</f>
        <v/>
      </c>
      <c r="L167" s="18" t="str">
        <f>IF(_Engine!$P$10=0,"",IF((AH167+AR167)&gt;0,AH167+AR167,""))</f>
        <v/>
      </c>
      <c r="M167" s="18" t="str">
        <f>IF(_Engine!$P$11=0,"",IF((AI167+AS167)&gt;0,AI167+AS167,""))</f>
        <v/>
      </c>
      <c r="N167" s="18" t="str">
        <f>IF(_Engine!$P$12=0,"",IF((AJ167+AT167)&gt;0,AJ167+AT167,""))</f>
        <v/>
      </c>
      <c r="O167" s="27">
        <f t="shared" si="7"/>
        <v>0</v>
      </c>
      <c r="Q167" s="28">
        <f>IF(AND(_Engine!$P$3=1,AU166&gt;0),ROUND(AU166*_Engine!$N$3/12,2),0)</f>
        <v>0</v>
      </c>
      <c r="R167" s="28">
        <f>IF(AND(_Engine!$P$4=1,AV166&gt;0),ROUND(AV166*_Engine!$N$4/12,2),0)</f>
        <v>0</v>
      </c>
      <c r="S167" s="28">
        <f>IF(AND(_Engine!$P$5=1,AW166&gt;0),ROUND(AW166*_Engine!$N$5/12,2),0)</f>
        <v>0</v>
      </c>
      <c r="T167" s="28">
        <f>IF(AND(_Engine!$P$6=1,AX166&gt;0),ROUND(AX166*_Engine!$N$6/12,2),0)</f>
        <v>0</v>
      </c>
      <c r="U167" s="28">
        <f>IF(AND(_Engine!$P$7=1,AY166&gt;0),ROUND(AY166*_Engine!$N$7/12,2),0)</f>
        <v>0</v>
      </c>
      <c r="V167" s="28">
        <f>IF(AND(_Engine!$P$8=1,AZ166&gt;0),ROUND(AZ166*_Engine!$N$8/12,2),0)</f>
        <v>0</v>
      </c>
      <c r="W167" s="28">
        <f>IF(AND(_Engine!$P$9=1,BA166&gt;0),ROUND(BA166*_Engine!$N$9/12,2),0)</f>
        <v>0</v>
      </c>
      <c r="X167" s="28">
        <f>IF(AND(_Engine!$P$10=1,BB166&gt;0),ROUND(BB166*_Engine!$N$10/12,2),0)</f>
        <v>0</v>
      </c>
      <c r="Y167" s="28">
        <f>IF(AND(_Engine!$P$11=1,BC166&gt;0),ROUND(BC166*_Engine!$N$11/12,2),0)</f>
        <v>0</v>
      </c>
      <c r="Z167" s="28">
        <f>IF(AND(_Engine!$P$12=1,BD166&gt;0),ROUND(BD166*_Engine!$N$12/12,2),0)</f>
        <v>0</v>
      </c>
      <c r="AA167" s="28">
        <f>IF(AND(_Engine!$P$3=1,AU166&gt;0),ROUND(MIN(_Engine!$O$3,AU166+Q167),2),0)</f>
        <v>0</v>
      </c>
      <c r="AB167" s="28">
        <f>IF(AND(_Engine!$P$4=1,AV166&gt;0),ROUND(MIN(_Engine!$O$4,AV166+R167),2),0)</f>
        <v>0</v>
      </c>
      <c r="AC167" s="28">
        <f>IF(AND(_Engine!$P$5=1,AW166&gt;0),ROUND(MIN(_Engine!$O$5,AW166+S167),2),0)</f>
        <v>0</v>
      </c>
      <c r="AD167" s="28">
        <f>IF(AND(_Engine!$P$6=1,AX166&gt;0),ROUND(MIN(_Engine!$O$6,AX166+T167),2),0)</f>
        <v>0</v>
      </c>
      <c r="AE167" s="28">
        <f>IF(AND(_Engine!$P$7=1,AY166&gt;0),ROUND(MIN(_Engine!$O$7,AY166+U167),2),0)</f>
        <v>0</v>
      </c>
      <c r="AF167" s="28">
        <f>IF(AND(_Engine!$P$8=1,AZ166&gt;0),ROUND(MIN(_Engine!$O$8,AZ166+V167),2),0)</f>
        <v>0</v>
      </c>
      <c r="AG167" s="28">
        <f>IF(AND(_Engine!$P$9=1,BA166&gt;0),ROUND(MIN(_Engine!$O$9,BA166+W167),2),0)</f>
        <v>0</v>
      </c>
      <c r="AH167" s="28">
        <f>IF(AND(_Engine!$P$10=1,BB166&gt;0),ROUND(MIN(_Engine!$O$10,BB166+X167),2),0)</f>
        <v>0</v>
      </c>
      <c r="AI167" s="28">
        <f>IF(AND(_Engine!$P$11=1,BC166&gt;0),ROUND(MIN(_Engine!$O$11,BC166+Y167),2),0)</f>
        <v>0</v>
      </c>
      <c r="AJ167" s="28">
        <f>IF(AND(_Engine!$P$12=1,BD166&gt;0),ROUND(MIN(_Engine!$O$12,BD166+Z167),2),0)</f>
        <v>0</v>
      </c>
      <c r="AK167" s="28">
        <f>IF(AND(_Engine!$P$3=1,AU166&gt;0),ROUND(MAX(0,MIN(AU166+Q167-AA167,BE167-0)),2),0)</f>
        <v>0</v>
      </c>
      <c r="AL167" s="28">
        <f>IF(AND(_Engine!$P$4=1,AV166&gt;0),ROUND(MAX(0,MIN(AV166+R167-AB167,BE167-SUM(AK167:AK167))),2),0)</f>
        <v>0</v>
      </c>
      <c r="AM167" s="28">
        <f>IF(AND(_Engine!$P$5=1,AW166&gt;0),ROUND(MAX(0,MIN(AW166+S167-AC167,BE167-SUM(AK167:AL167))),2),0)</f>
        <v>0</v>
      </c>
      <c r="AN167" s="28">
        <f>IF(AND(_Engine!$P$6=1,AX166&gt;0),ROUND(MAX(0,MIN(AX166+T167-AD167,BE167-SUM(AK167:AM167))),2),0)</f>
        <v>0</v>
      </c>
      <c r="AO167" s="28">
        <f>IF(AND(_Engine!$P$7=1,AY166&gt;0),ROUND(MAX(0,MIN(AY166+U167-AE167,BE167-SUM(AK167:AN167))),2),0)</f>
        <v>0</v>
      </c>
      <c r="AP167" s="28">
        <f>IF(AND(_Engine!$P$8=1,AZ166&gt;0),ROUND(MAX(0,MIN(AZ166+V167-AF167,BE167-SUM(AK167:AO167))),2),0)</f>
        <v>0</v>
      </c>
      <c r="AQ167" s="28">
        <f>IF(AND(_Engine!$P$9=1,BA166&gt;0),ROUND(MAX(0,MIN(BA166+W167-AG167,BE167-SUM(AK167:AP167))),2),0)</f>
        <v>0</v>
      </c>
      <c r="AR167" s="28">
        <f>IF(AND(_Engine!$P$10=1,BB166&gt;0),ROUND(MAX(0,MIN(BB166+X167-AH167,BE167-SUM(AK167:AQ167))),2),0)</f>
        <v>0</v>
      </c>
      <c r="AS167" s="28">
        <f>IF(AND(_Engine!$P$11=1,BC166&gt;0),ROUND(MAX(0,MIN(BC166+Y167-AI167,BE167-SUM(AK167:AR167))),2),0)</f>
        <v>0</v>
      </c>
      <c r="AT167" s="28">
        <f>IF(AND(_Engine!$P$12=1,BD166&gt;0),ROUND(MAX(0,MIN(BD166+Z167-AJ167,BE167-SUM(AK167:AS167))),2),0)</f>
        <v>0</v>
      </c>
      <c r="AU167" s="28">
        <f>IF(_Engine!$P$3=1,MAX(0,ROUND(AU166+Q167-AA167-AK167,2)),0)</f>
        <v>0</v>
      </c>
      <c r="AV167" s="28">
        <f>IF(_Engine!$P$4=1,MAX(0,ROUND(AV166+R167-AB167-AL167,2)),0)</f>
        <v>0</v>
      </c>
      <c r="AW167" s="28">
        <f>IF(_Engine!$P$5=1,MAX(0,ROUND(AW166+S167-AC167-AM167,2)),0)</f>
        <v>0</v>
      </c>
      <c r="AX167" s="28">
        <f>IF(_Engine!$P$6=1,MAX(0,ROUND(AX166+T167-AD167-AN167,2)),0)</f>
        <v>0</v>
      </c>
      <c r="AY167" s="28">
        <f>IF(_Engine!$P$7=1,MAX(0,ROUND(AY166+U167-AE167-AO167,2)),0)</f>
        <v>0</v>
      </c>
      <c r="AZ167" s="28">
        <f>IF(_Engine!$P$8=1,MAX(0,ROUND(AZ166+V167-AF167-AP167,2)),0)</f>
        <v>0</v>
      </c>
      <c r="BA167" s="28">
        <f>IF(_Engine!$P$9=1,MAX(0,ROUND(BA166+W167-AG167-AQ167,2)),0)</f>
        <v>0</v>
      </c>
      <c r="BB167" s="28">
        <f>IF(_Engine!$P$10=1,MAX(0,ROUND(BB166+X167-AH167-AR167,2)),0)</f>
        <v>0</v>
      </c>
      <c r="BC167" s="28">
        <f>IF(_Engine!$P$11=1,MAX(0,ROUND(BC166+Y167-AI167-AS167,2)),0)</f>
        <v>0</v>
      </c>
      <c r="BD167" s="28">
        <f>IF(_Engine!$P$12=1,MAX(0,ROUND(BD166+Z167-AJ167-AT167,2)),0)</f>
        <v>0</v>
      </c>
      <c r="BE167" s="28">
        <f>ROUND(IFERROR('Debt Planner'!$C$8,0)+IFERROR(C167,0)+MAX(0,_Engine!$E$14-SUM(AA167:AJ167)),2)</f>
        <v>0</v>
      </c>
    </row>
    <row r="168" spans="1:57" x14ac:dyDescent="0.3">
      <c r="A168" s="24">
        <v>160</v>
      </c>
      <c r="B168" s="25">
        <f t="shared" ca="1" si="8"/>
        <v>51034</v>
      </c>
      <c r="C168" s="26">
        <v>0</v>
      </c>
      <c r="D168" s="27">
        <f t="shared" si="6"/>
        <v>0</v>
      </c>
      <c r="E168" s="18" t="str">
        <f>IF(_Engine!$P$3=0,"",IF((AA168+AK168)&gt;0,AA168+AK168,""))</f>
        <v/>
      </c>
      <c r="F168" s="18" t="str">
        <f>IF(_Engine!$P$4=0,"",IF((AB168+AL168)&gt;0,AB168+AL168,""))</f>
        <v/>
      </c>
      <c r="G168" s="18" t="str">
        <f>IF(_Engine!$P$5=0,"",IF((AC168+AM168)&gt;0,AC168+AM168,""))</f>
        <v/>
      </c>
      <c r="H168" s="18" t="str">
        <f>IF(_Engine!$P$6=0,"",IF((AD168+AN168)&gt;0,AD168+AN168,""))</f>
        <v/>
      </c>
      <c r="I168" s="18" t="str">
        <f>IF(_Engine!$P$7=0,"",IF((AE168+AO168)&gt;0,AE168+AO168,""))</f>
        <v/>
      </c>
      <c r="J168" s="18" t="str">
        <f>IF(_Engine!$P$8=0,"",IF((AF168+AP168)&gt;0,AF168+AP168,""))</f>
        <v/>
      </c>
      <c r="K168" s="18" t="str">
        <f>IF(_Engine!$P$9=0,"",IF((AG168+AQ168)&gt;0,AG168+AQ168,""))</f>
        <v/>
      </c>
      <c r="L168" s="18" t="str">
        <f>IF(_Engine!$P$10=0,"",IF((AH168+AR168)&gt;0,AH168+AR168,""))</f>
        <v/>
      </c>
      <c r="M168" s="18" t="str">
        <f>IF(_Engine!$P$11=0,"",IF((AI168+AS168)&gt;0,AI168+AS168,""))</f>
        <v/>
      </c>
      <c r="N168" s="18" t="str">
        <f>IF(_Engine!$P$12=0,"",IF((AJ168+AT168)&gt;0,AJ168+AT168,""))</f>
        <v/>
      </c>
      <c r="O168" s="27">
        <f t="shared" si="7"/>
        <v>0</v>
      </c>
      <c r="Q168" s="28">
        <f>IF(AND(_Engine!$P$3=1,AU167&gt;0),ROUND(AU167*_Engine!$N$3/12,2),0)</f>
        <v>0</v>
      </c>
      <c r="R168" s="28">
        <f>IF(AND(_Engine!$P$4=1,AV167&gt;0),ROUND(AV167*_Engine!$N$4/12,2),0)</f>
        <v>0</v>
      </c>
      <c r="S168" s="28">
        <f>IF(AND(_Engine!$P$5=1,AW167&gt;0),ROUND(AW167*_Engine!$N$5/12,2),0)</f>
        <v>0</v>
      </c>
      <c r="T168" s="28">
        <f>IF(AND(_Engine!$P$6=1,AX167&gt;0),ROUND(AX167*_Engine!$N$6/12,2),0)</f>
        <v>0</v>
      </c>
      <c r="U168" s="28">
        <f>IF(AND(_Engine!$P$7=1,AY167&gt;0),ROUND(AY167*_Engine!$N$7/12,2),0)</f>
        <v>0</v>
      </c>
      <c r="V168" s="28">
        <f>IF(AND(_Engine!$P$8=1,AZ167&gt;0),ROUND(AZ167*_Engine!$N$8/12,2),0)</f>
        <v>0</v>
      </c>
      <c r="W168" s="28">
        <f>IF(AND(_Engine!$P$9=1,BA167&gt;0),ROUND(BA167*_Engine!$N$9/12,2),0)</f>
        <v>0</v>
      </c>
      <c r="X168" s="28">
        <f>IF(AND(_Engine!$P$10=1,BB167&gt;0),ROUND(BB167*_Engine!$N$10/12,2),0)</f>
        <v>0</v>
      </c>
      <c r="Y168" s="28">
        <f>IF(AND(_Engine!$P$11=1,BC167&gt;0),ROUND(BC167*_Engine!$N$11/12,2),0)</f>
        <v>0</v>
      </c>
      <c r="Z168" s="28">
        <f>IF(AND(_Engine!$P$12=1,BD167&gt;0),ROUND(BD167*_Engine!$N$12/12,2),0)</f>
        <v>0</v>
      </c>
      <c r="AA168" s="28">
        <f>IF(AND(_Engine!$P$3=1,AU167&gt;0),ROUND(MIN(_Engine!$O$3,AU167+Q168),2),0)</f>
        <v>0</v>
      </c>
      <c r="AB168" s="28">
        <f>IF(AND(_Engine!$P$4=1,AV167&gt;0),ROUND(MIN(_Engine!$O$4,AV167+R168),2),0)</f>
        <v>0</v>
      </c>
      <c r="AC168" s="28">
        <f>IF(AND(_Engine!$P$5=1,AW167&gt;0),ROUND(MIN(_Engine!$O$5,AW167+S168),2),0)</f>
        <v>0</v>
      </c>
      <c r="AD168" s="28">
        <f>IF(AND(_Engine!$P$6=1,AX167&gt;0),ROUND(MIN(_Engine!$O$6,AX167+T168),2),0)</f>
        <v>0</v>
      </c>
      <c r="AE168" s="28">
        <f>IF(AND(_Engine!$P$7=1,AY167&gt;0),ROUND(MIN(_Engine!$O$7,AY167+U168),2),0)</f>
        <v>0</v>
      </c>
      <c r="AF168" s="28">
        <f>IF(AND(_Engine!$P$8=1,AZ167&gt;0),ROUND(MIN(_Engine!$O$8,AZ167+V168),2),0)</f>
        <v>0</v>
      </c>
      <c r="AG168" s="28">
        <f>IF(AND(_Engine!$P$9=1,BA167&gt;0),ROUND(MIN(_Engine!$O$9,BA167+W168),2),0)</f>
        <v>0</v>
      </c>
      <c r="AH168" s="28">
        <f>IF(AND(_Engine!$P$10=1,BB167&gt;0),ROUND(MIN(_Engine!$O$10,BB167+X168),2),0)</f>
        <v>0</v>
      </c>
      <c r="AI168" s="28">
        <f>IF(AND(_Engine!$P$11=1,BC167&gt;0),ROUND(MIN(_Engine!$O$11,BC167+Y168),2),0)</f>
        <v>0</v>
      </c>
      <c r="AJ168" s="28">
        <f>IF(AND(_Engine!$P$12=1,BD167&gt;0),ROUND(MIN(_Engine!$O$12,BD167+Z168),2),0)</f>
        <v>0</v>
      </c>
      <c r="AK168" s="28">
        <f>IF(AND(_Engine!$P$3=1,AU167&gt;0),ROUND(MAX(0,MIN(AU167+Q168-AA168,BE168-0)),2),0)</f>
        <v>0</v>
      </c>
      <c r="AL168" s="28">
        <f>IF(AND(_Engine!$P$4=1,AV167&gt;0),ROUND(MAX(0,MIN(AV167+R168-AB168,BE168-SUM(AK168:AK168))),2),0)</f>
        <v>0</v>
      </c>
      <c r="AM168" s="28">
        <f>IF(AND(_Engine!$P$5=1,AW167&gt;0),ROUND(MAX(0,MIN(AW167+S168-AC168,BE168-SUM(AK168:AL168))),2),0)</f>
        <v>0</v>
      </c>
      <c r="AN168" s="28">
        <f>IF(AND(_Engine!$P$6=1,AX167&gt;0),ROUND(MAX(0,MIN(AX167+T168-AD168,BE168-SUM(AK168:AM168))),2),0)</f>
        <v>0</v>
      </c>
      <c r="AO168" s="28">
        <f>IF(AND(_Engine!$P$7=1,AY167&gt;0),ROUND(MAX(0,MIN(AY167+U168-AE168,BE168-SUM(AK168:AN168))),2),0)</f>
        <v>0</v>
      </c>
      <c r="AP168" s="28">
        <f>IF(AND(_Engine!$P$8=1,AZ167&gt;0),ROUND(MAX(0,MIN(AZ167+V168-AF168,BE168-SUM(AK168:AO168))),2),0)</f>
        <v>0</v>
      </c>
      <c r="AQ168" s="28">
        <f>IF(AND(_Engine!$P$9=1,BA167&gt;0),ROUND(MAX(0,MIN(BA167+W168-AG168,BE168-SUM(AK168:AP168))),2),0)</f>
        <v>0</v>
      </c>
      <c r="AR168" s="28">
        <f>IF(AND(_Engine!$P$10=1,BB167&gt;0),ROUND(MAX(0,MIN(BB167+X168-AH168,BE168-SUM(AK168:AQ168))),2),0)</f>
        <v>0</v>
      </c>
      <c r="AS168" s="28">
        <f>IF(AND(_Engine!$P$11=1,BC167&gt;0),ROUND(MAX(0,MIN(BC167+Y168-AI168,BE168-SUM(AK168:AR168))),2),0)</f>
        <v>0</v>
      </c>
      <c r="AT168" s="28">
        <f>IF(AND(_Engine!$P$12=1,BD167&gt;0),ROUND(MAX(0,MIN(BD167+Z168-AJ168,BE168-SUM(AK168:AS168))),2),0)</f>
        <v>0</v>
      </c>
      <c r="AU168" s="28">
        <f>IF(_Engine!$P$3=1,MAX(0,ROUND(AU167+Q168-AA168-AK168,2)),0)</f>
        <v>0</v>
      </c>
      <c r="AV168" s="28">
        <f>IF(_Engine!$P$4=1,MAX(0,ROUND(AV167+R168-AB168-AL168,2)),0)</f>
        <v>0</v>
      </c>
      <c r="AW168" s="28">
        <f>IF(_Engine!$P$5=1,MAX(0,ROUND(AW167+S168-AC168-AM168,2)),0)</f>
        <v>0</v>
      </c>
      <c r="AX168" s="28">
        <f>IF(_Engine!$P$6=1,MAX(0,ROUND(AX167+T168-AD168-AN168,2)),0)</f>
        <v>0</v>
      </c>
      <c r="AY168" s="28">
        <f>IF(_Engine!$P$7=1,MAX(0,ROUND(AY167+U168-AE168-AO168,2)),0)</f>
        <v>0</v>
      </c>
      <c r="AZ168" s="28">
        <f>IF(_Engine!$P$8=1,MAX(0,ROUND(AZ167+V168-AF168-AP168,2)),0)</f>
        <v>0</v>
      </c>
      <c r="BA168" s="28">
        <f>IF(_Engine!$P$9=1,MAX(0,ROUND(BA167+W168-AG168-AQ168,2)),0)</f>
        <v>0</v>
      </c>
      <c r="BB168" s="28">
        <f>IF(_Engine!$P$10=1,MAX(0,ROUND(BB167+X168-AH168-AR168,2)),0)</f>
        <v>0</v>
      </c>
      <c r="BC168" s="28">
        <f>IF(_Engine!$P$11=1,MAX(0,ROUND(BC167+Y168-AI168-AS168,2)),0)</f>
        <v>0</v>
      </c>
      <c r="BD168" s="28">
        <f>IF(_Engine!$P$12=1,MAX(0,ROUND(BD167+Z168-AJ168-AT168,2)),0)</f>
        <v>0</v>
      </c>
      <c r="BE168" s="28">
        <f>ROUND(IFERROR('Debt Planner'!$C$8,0)+IFERROR(C168,0)+MAX(0,_Engine!$E$14-SUM(AA168:AJ168)),2)</f>
        <v>0</v>
      </c>
    </row>
    <row r="169" spans="1:57" x14ac:dyDescent="0.3">
      <c r="A169" s="24">
        <v>161</v>
      </c>
      <c r="B169" s="25">
        <f t="shared" ca="1" si="8"/>
        <v>51064</v>
      </c>
      <c r="C169" s="26">
        <v>0</v>
      </c>
      <c r="D169" s="27">
        <f t="shared" si="6"/>
        <v>0</v>
      </c>
      <c r="E169" s="18" t="str">
        <f>IF(_Engine!$P$3=0,"",IF((AA169+AK169)&gt;0,AA169+AK169,""))</f>
        <v/>
      </c>
      <c r="F169" s="18" t="str">
        <f>IF(_Engine!$P$4=0,"",IF((AB169+AL169)&gt;0,AB169+AL169,""))</f>
        <v/>
      </c>
      <c r="G169" s="18" t="str">
        <f>IF(_Engine!$P$5=0,"",IF((AC169+AM169)&gt;0,AC169+AM169,""))</f>
        <v/>
      </c>
      <c r="H169" s="18" t="str">
        <f>IF(_Engine!$P$6=0,"",IF((AD169+AN169)&gt;0,AD169+AN169,""))</f>
        <v/>
      </c>
      <c r="I169" s="18" t="str">
        <f>IF(_Engine!$P$7=0,"",IF((AE169+AO169)&gt;0,AE169+AO169,""))</f>
        <v/>
      </c>
      <c r="J169" s="18" t="str">
        <f>IF(_Engine!$P$8=0,"",IF((AF169+AP169)&gt;0,AF169+AP169,""))</f>
        <v/>
      </c>
      <c r="K169" s="18" t="str">
        <f>IF(_Engine!$P$9=0,"",IF((AG169+AQ169)&gt;0,AG169+AQ169,""))</f>
        <v/>
      </c>
      <c r="L169" s="18" t="str">
        <f>IF(_Engine!$P$10=0,"",IF((AH169+AR169)&gt;0,AH169+AR169,""))</f>
        <v/>
      </c>
      <c r="M169" s="18" t="str">
        <f>IF(_Engine!$P$11=0,"",IF((AI169+AS169)&gt;0,AI169+AS169,""))</f>
        <v/>
      </c>
      <c r="N169" s="18" t="str">
        <f>IF(_Engine!$P$12=0,"",IF((AJ169+AT169)&gt;0,AJ169+AT169,""))</f>
        <v/>
      </c>
      <c r="O169" s="27">
        <f t="shared" si="7"/>
        <v>0</v>
      </c>
      <c r="Q169" s="28">
        <f>IF(AND(_Engine!$P$3=1,AU168&gt;0),ROUND(AU168*_Engine!$N$3/12,2),0)</f>
        <v>0</v>
      </c>
      <c r="R169" s="28">
        <f>IF(AND(_Engine!$P$4=1,AV168&gt;0),ROUND(AV168*_Engine!$N$4/12,2),0)</f>
        <v>0</v>
      </c>
      <c r="S169" s="28">
        <f>IF(AND(_Engine!$P$5=1,AW168&gt;0),ROUND(AW168*_Engine!$N$5/12,2),0)</f>
        <v>0</v>
      </c>
      <c r="T169" s="28">
        <f>IF(AND(_Engine!$P$6=1,AX168&gt;0),ROUND(AX168*_Engine!$N$6/12,2),0)</f>
        <v>0</v>
      </c>
      <c r="U169" s="28">
        <f>IF(AND(_Engine!$P$7=1,AY168&gt;0),ROUND(AY168*_Engine!$N$7/12,2),0)</f>
        <v>0</v>
      </c>
      <c r="V169" s="28">
        <f>IF(AND(_Engine!$P$8=1,AZ168&gt;0),ROUND(AZ168*_Engine!$N$8/12,2),0)</f>
        <v>0</v>
      </c>
      <c r="W169" s="28">
        <f>IF(AND(_Engine!$P$9=1,BA168&gt;0),ROUND(BA168*_Engine!$N$9/12,2),0)</f>
        <v>0</v>
      </c>
      <c r="X169" s="28">
        <f>IF(AND(_Engine!$P$10=1,BB168&gt;0),ROUND(BB168*_Engine!$N$10/12,2),0)</f>
        <v>0</v>
      </c>
      <c r="Y169" s="28">
        <f>IF(AND(_Engine!$P$11=1,BC168&gt;0),ROUND(BC168*_Engine!$N$11/12,2),0)</f>
        <v>0</v>
      </c>
      <c r="Z169" s="28">
        <f>IF(AND(_Engine!$P$12=1,BD168&gt;0),ROUND(BD168*_Engine!$N$12/12,2),0)</f>
        <v>0</v>
      </c>
      <c r="AA169" s="28">
        <f>IF(AND(_Engine!$P$3=1,AU168&gt;0),ROUND(MIN(_Engine!$O$3,AU168+Q169),2),0)</f>
        <v>0</v>
      </c>
      <c r="AB169" s="28">
        <f>IF(AND(_Engine!$P$4=1,AV168&gt;0),ROUND(MIN(_Engine!$O$4,AV168+R169),2),0)</f>
        <v>0</v>
      </c>
      <c r="AC169" s="28">
        <f>IF(AND(_Engine!$P$5=1,AW168&gt;0),ROUND(MIN(_Engine!$O$5,AW168+S169),2),0)</f>
        <v>0</v>
      </c>
      <c r="AD169" s="28">
        <f>IF(AND(_Engine!$P$6=1,AX168&gt;0),ROUND(MIN(_Engine!$O$6,AX168+T169),2),0)</f>
        <v>0</v>
      </c>
      <c r="AE169" s="28">
        <f>IF(AND(_Engine!$P$7=1,AY168&gt;0),ROUND(MIN(_Engine!$O$7,AY168+U169),2),0)</f>
        <v>0</v>
      </c>
      <c r="AF169" s="28">
        <f>IF(AND(_Engine!$P$8=1,AZ168&gt;0),ROUND(MIN(_Engine!$O$8,AZ168+V169),2),0)</f>
        <v>0</v>
      </c>
      <c r="AG169" s="28">
        <f>IF(AND(_Engine!$P$9=1,BA168&gt;0),ROUND(MIN(_Engine!$O$9,BA168+W169),2),0)</f>
        <v>0</v>
      </c>
      <c r="AH169" s="28">
        <f>IF(AND(_Engine!$P$10=1,BB168&gt;0),ROUND(MIN(_Engine!$O$10,BB168+X169),2),0)</f>
        <v>0</v>
      </c>
      <c r="AI169" s="28">
        <f>IF(AND(_Engine!$P$11=1,BC168&gt;0),ROUND(MIN(_Engine!$O$11,BC168+Y169),2),0)</f>
        <v>0</v>
      </c>
      <c r="AJ169" s="28">
        <f>IF(AND(_Engine!$P$12=1,BD168&gt;0),ROUND(MIN(_Engine!$O$12,BD168+Z169),2),0)</f>
        <v>0</v>
      </c>
      <c r="AK169" s="28">
        <f>IF(AND(_Engine!$P$3=1,AU168&gt;0),ROUND(MAX(0,MIN(AU168+Q169-AA169,BE169-0)),2),0)</f>
        <v>0</v>
      </c>
      <c r="AL169" s="28">
        <f>IF(AND(_Engine!$P$4=1,AV168&gt;0),ROUND(MAX(0,MIN(AV168+R169-AB169,BE169-SUM(AK169:AK169))),2),0)</f>
        <v>0</v>
      </c>
      <c r="AM169" s="28">
        <f>IF(AND(_Engine!$P$5=1,AW168&gt;0),ROUND(MAX(0,MIN(AW168+S169-AC169,BE169-SUM(AK169:AL169))),2),0)</f>
        <v>0</v>
      </c>
      <c r="AN169" s="28">
        <f>IF(AND(_Engine!$P$6=1,AX168&gt;0),ROUND(MAX(0,MIN(AX168+T169-AD169,BE169-SUM(AK169:AM169))),2),0)</f>
        <v>0</v>
      </c>
      <c r="AO169" s="28">
        <f>IF(AND(_Engine!$P$7=1,AY168&gt;0),ROUND(MAX(0,MIN(AY168+U169-AE169,BE169-SUM(AK169:AN169))),2),0)</f>
        <v>0</v>
      </c>
      <c r="AP169" s="28">
        <f>IF(AND(_Engine!$P$8=1,AZ168&gt;0),ROUND(MAX(0,MIN(AZ168+V169-AF169,BE169-SUM(AK169:AO169))),2),0)</f>
        <v>0</v>
      </c>
      <c r="AQ169" s="28">
        <f>IF(AND(_Engine!$P$9=1,BA168&gt;0),ROUND(MAX(0,MIN(BA168+W169-AG169,BE169-SUM(AK169:AP169))),2),0)</f>
        <v>0</v>
      </c>
      <c r="AR169" s="28">
        <f>IF(AND(_Engine!$P$10=1,BB168&gt;0),ROUND(MAX(0,MIN(BB168+X169-AH169,BE169-SUM(AK169:AQ169))),2),0)</f>
        <v>0</v>
      </c>
      <c r="AS169" s="28">
        <f>IF(AND(_Engine!$P$11=1,BC168&gt;0),ROUND(MAX(0,MIN(BC168+Y169-AI169,BE169-SUM(AK169:AR169))),2),0)</f>
        <v>0</v>
      </c>
      <c r="AT169" s="28">
        <f>IF(AND(_Engine!$P$12=1,BD168&gt;0),ROUND(MAX(0,MIN(BD168+Z169-AJ169,BE169-SUM(AK169:AS169))),2),0)</f>
        <v>0</v>
      </c>
      <c r="AU169" s="28">
        <f>IF(_Engine!$P$3=1,MAX(0,ROUND(AU168+Q169-AA169-AK169,2)),0)</f>
        <v>0</v>
      </c>
      <c r="AV169" s="28">
        <f>IF(_Engine!$P$4=1,MAX(0,ROUND(AV168+R169-AB169-AL169,2)),0)</f>
        <v>0</v>
      </c>
      <c r="AW169" s="28">
        <f>IF(_Engine!$P$5=1,MAX(0,ROUND(AW168+S169-AC169-AM169,2)),0)</f>
        <v>0</v>
      </c>
      <c r="AX169" s="28">
        <f>IF(_Engine!$P$6=1,MAX(0,ROUND(AX168+T169-AD169-AN169,2)),0)</f>
        <v>0</v>
      </c>
      <c r="AY169" s="28">
        <f>IF(_Engine!$P$7=1,MAX(0,ROUND(AY168+U169-AE169-AO169,2)),0)</f>
        <v>0</v>
      </c>
      <c r="AZ169" s="28">
        <f>IF(_Engine!$P$8=1,MAX(0,ROUND(AZ168+V169-AF169-AP169,2)),0)</f>
        <v>0</v>
      </c>
      <c r="BA169" s="28">
        <f>IF(_Engine!$P$9=1,MAX(0,ROUND(BA168+W169-AG169-AQ169,2)),0)</f>
        <v>0</v>
      </c>
      <c r="BB169" s="28">
        <f>IF(_Engine!$P$10=1,MAX(0,ROUND(BB168+X169-AH169-AR169,2)),0)</f>
        <v>0</v>
      </c>
      <c r="BC169" s="28">
        <f>IF(_Engine!$P$11=1,MAX(0,ROUND(BC168+Y169-AI169-AS169,2)),0)</f>
        <v>0</v>
      </c>
      <c r="BD169" s="28">
        <f>IF(_Engine!$P$12=1,MAX(0,ROUND(BD168+Z169-AJ169-AT169,2)),0)</f>
        <v>0</v>
      </c>
      <c r="BE169" s="28">
        <f>ROUND(IFERROR('Debt Planner'!$C$8,0)+IFERROR(C169,0)+MAX(0,_Engine!$E$14-SUM(AA169:AJ169)),2)</f>
        <v>0</v>
      </c>
    </row>
    <row r="170" spans="1:57" x14ac:dyDescent="0.3">
      <c r="A170" s="24">
        <v>162</v>
      </c>
      <c r="B170" s="25">
        <f t="shared" ca="1" si="8"/>
        <v>51095</v>
      </c>
      <c r="C170" s="26">
        <v>0</v>
      </c>
      <c r="D170" s="27">
        <f t="shared" si="6"/>
        <v>0</v>
      </c>
      <c r="E170" s="18" t="str">
        <f>IF(_Engine!$P$3=0,"",IF((AA170+AK170)&gt;0,AA170+AK170,""))</f>
        <v/>
      </c>
      <c r="F170" s="18" t="str">
        <f>IF(_Engine!$P$4=0,"",IF((AB170+AL170)&gt;0,AB170+AL170,""))</f>
        <v/>
      </c>
      <c r="G170" s="18" t="str">
        <f>IF(_Engine!$P$5=0,"",IF((AC170+AM170)&gt;0,AC170+AM170,""))</f>
        <v/>
      </c>
      <c r="H170" s="18" t="str">
        <f>IF(_Engine!$P$6=0,"",IF((AD170+AN170)&gt;0,AD170+AN170,""))</f>
        <v/>
      </c>
      <c r="I170" s="18" t="str">
        <f>IF(_Engine!$P$7=0,"",IF((AE170+AO170)&gt;0,AE170+AO170,""))</f>
        <v/>
      </c>
      <c r="J170" s="18" t="str">
        <f>IF(_Engine!$P$8=0,"",IF((AF170+AP170)&gt;0,AF170+AP170,""))</f>
        <v/>
      </c>
      <c r="K170" s="18" t="str">
        <f>IF(_Engine!$P$9=0,"",IF((AG170+AQ170)&gt;0,AG170+AQ170,""))</f>
        <v/>
      </c>
      <c r="L170" s="18" t="str">
        <f>IF(_Engine!$P$10=0,"",IF((AH170+AR170)&gt;0,AH170+AR170,""))</f>
        <v/>
      </c>
      <c r="M170" s="18" t="str">
        <f>IF(_Engine!$P$11=0,"",IF((AI170+AS170)&gt;0,AI170+AS170,""))</f>
        <v/>
      </c>
      <c r="N170" s="18" t="str">
        <f>IF(_Engine!$P$12=0,"",IF((AJ170+AT170)&gt;0,AJ170+AT170,""))</f>
        <v/>
      </c>
      <c r="O170" s="27">
        <f t="shared" si="7"/>
        <v>0</v>
      </c>
      <c r="Q170" s="28">
        <f>IF(AND(_Engine!$P$3=1,AU169&gt;0),ROUND(AU169*_Engine!$N$3/12,2),0)</f>
        <v>0</v>
      </c>
      <c r="R170" s="28">
        <f>IF(AND(_Engine!$P$4=1,AV169&gt;0),ROUND(AV169*_Engine!$N$4/12,2),0)</f>
        <v>0</v>
      </c>
      <c r="S170" s="28">
        <f>IF(AND(_Engine!$P$5=1,AW169&gt;0),ROUND(AW169*_Engine!$N$5/12,2),0)</f>
        <v>0</v>
      </c>
      <c r="T170" s="28">
        <f>IF(AND(_Engine!$P$6=1,AX169&gt;0),ROUND(AX169*_Engine!$N$6/12,2),0)</f>
        <v>0</v>
      </c>
      <c r="U170" s="28">
        <f>IF(AND(_Engine!$P$7=1,AY169&gt;0),ROUND(AY169*_Engine!$N$7/12,2),0)</f>
        <v>0</v>
      </c>
      <c r="V170" s="28">
        <f>IF(AND(_Engine!$P$8=1,AZ169&gt;0),ROUND(AZ169*_Engine!$N$8/12,2),0)</f>
        <v>0</v>
      </c>
      <c r="W170" s="28">
        <f>IF(AND(_Engine!$P$9=1,BA169&gt;0),ROUND(BA169*_Engine!$N$9/12,2),0)</f>
        <v>0</v>
      </c>
      <c r="X170" s="28">
        <f>IF(AND(_Engine!$P$10=1,BB169&gt;0),ROUND(BB169*_Engine!$N$10/12,2),0)</f>
        <v>0</v>
      </c>
      <c r="Y170" s="28">
        <f>IF(AND(_Engine!$P$11=1,BC169&gt;0),ROUND(BC169*_Engine!$N$11/12,2),0)</f>
        <v>0</v>
      </c>
      <c r="Z170" s="28">
        <f>IF(AND(_Engine!$P$12=1,BD169&gt;0),ROUND(BD169*_Engine!$N$12/12,2),0)</f>
        <v>0</v>
      </c>
      <c r="AA170" s="28">
        <f>IF(AND(_Engine!$P$3=1,AU169&gt;0),ROUND(MIN(_Engine!$O$3,AU169+Q170),2),0)</f>
        <v>0</v>
      </c>
      <c r="AB170" s="28">
        <f>IF(AND(_Engine!$P$4=1,AV169&gt;0),ROUND(MIN(_Engine!$O$4,AV169+R170),2),0)</f>
        <v>0</v>
      </c>
      <c r="AC170" s="28">
        <f>IF(AND(_Engine!$P$5=1,AW169&gt;0),ROUND(MIN(_Engine!$O$5,AW169+S170),2),0)</f>
        <v>0</v>
      </c>
      <c r="AD170" s="28">
        <f>IF(AND(_Engine!$P$6=1,AX169&gt;0),ROUND(MIN(_Engine!$O$6,AX169+T170),2),0)</f>
        <v>0</v>
      </c>
      <c r="AE170" s="28">
        <f>IF(AND(_Engine!$P$7=1,AY169&gt;0),ROUND(MIN(_Engine!$O$7,AY169+U170),2),0)</f>
        <v>0</v>
      </c>
      <c r="AF170" s="28">
        <f>IF(AND(_Engine!$P$8=1,AZ169&gt;0),ROUND(MIN(_Engine!$O$8,AZ169+V170),2),0)</f>
        <v>0</v>
      </c>
      <c r="AG170" s="28">
        <f>IF(AND(_Engine!$P$9=1,BA169&gt;0),ROUND(MIN(_Engine!$O$9,BA169+W170),2),0)</f>
        <v>0</v>
      </c>
      <c r="AH170" s="28">
        <f>IF(AND(_Engine!$P$10=1,BB169&gt;0),ROUND(MIN(_Engine!$O$10,BB169+X170),2),0)</f>
        <v>0</v>
      </c>
      <c r="AI170" s="28">
        <f>IF(AND(_Engine!$P$11=1,BC169&gt;0),ROUND(MIN(_Engine!$O$11,BC169+Y170),2),0)</f>
        <v>0</v>
      </c>
      <c r="AJ170" s="28">
        <f>IF(AND(_Engine!$P$12=1,BD169&gt;0),ROUND(MIN(_Engine!$O$12,BD169+Z170),2),0)</f>
        <v>0</v>
      </c>
      <c r="AK170" s="28">
        <f>IF(AND(_Engine!$P$3=1,AU169&gt;0),ROUND(MAX(0,MIN(AU169+Q170-AA170,BE170-0)),2),0)</f>
        <v>0</v>
      </c>
      <c r="AL170" s="28">
        <f>IF(AND(_Engine!$P$4=1,AV169&gt;0),ROUND(MAX(0,MIN(AV169+R170-AB170,BE170-SUM(AK170:AK170))),2),0)</f>
        <v>0</v>
      </c>
      <c r="AM170" s="28">
        <f>IF(AND(_Engine!$P$5=1,AW169&gt;0),ROUND(MAX(0,MIN(AW169+S170-AC170,BE170-SUM(AK170:AL170))),2),0)</f>
        <v>0</v>
      </c>
      <c r="AN170" s="28">
        <f>IF(AND(_Engine!$P$6=1,AX169&gt;0),ROUND(MAX(0,MIN(AX169+T170-AD170,BE170-SUM(AK170:AM170))),2),0)</f>
        <v>0</v>
      </c>
      <c r="AO170" s="28">
        <f>IF(AND(_Engine!$P$7=1,AY169&gt;0),ROUND(MAX(0,MIN(AY169+U170-AE170,BE170-SUM(AK170:AN170))),2),0)</f>
        <v>0</v>
      </c>
      <c r="AP170" s="28">
        <f>IF(AND(_Engine!$P$8=1,AZ169&gt;0),ROUND(MAX(0,MIN(AZ169+V170-AF170,BE170-SUM(AK170:AO170))),2),0)</f>
        <v>0</v>
      </c>
      <c r="AQ170" s="28">
        <f>IF(AND(_Engine!$P$9=1,BA169&gt;0),ROUND(MAX(0,MIN(BA169+W170-AG170,BE170-SUM(AK170:AP170))),2),0)</f>
        <v>0</v>
      </c>
      <c r="AR170" s="28">
        <f>IF(AND(_Engine!$P$10=1,BB169&gt;0),ROUND(MAX(0,MIN(BB169+X170-AH170,BE170-SUM(AK170:AQ170))),2),0)</f>
        <v>0</v>
      </c>
      <c r="AS170" s="28">
        <f>IF(AND(_Engine!$P$11=1,BC169&gt;0),ROUND(MAX(0,MIN(BC169+Y170-AI170,BE170-SUM(AK170:AR170))),2),0)</f>
        <v>0</v>
      </c>
      <c r="AT170" s="28">
        <f>IF(AND(_Engine!$P$12=1,BD169&gt;0),ROUND(MAX(0,MIN(BD169+Z170-AJ170,BE170-SUM(AK170:AS170))),2),0)</f>
        <v>0</v>
      </c>
      <c r="AU170" s="28">
        <f>IF(_Engine!$P$3=1,MAX(0,ROUND(AU169+Q170-AA170-AK170,2)),0)</f>
        <v>0</v>
      </c>
      <c r="AV170" s="28">
        <f>IF(_Engine!$P$4=1,MAX(0,ROUND(AV169+R170-AB170-AL170,2)),0)</f>
        <v>0</v>
      </c>
      <c r="AW170" s="28">
        <f>IF(_Engine!$P$5=1,MAX(0,ROUND(AW169+S170-AC170-AM170,2)),0)</f>
        <v>0</v>
      </c>
      <c r="AX170" s="28">
        <f>IF(_Engine!$P$6=1,MAX(0,ROUND(AX169+T170-AD170-AN170,2)),0)</f>
        <v>0</v>
      </c>
      <c r="AY170" s="28">
        <f>IF(_Engine!$P$7=1,MAX(0,ROUND(AY169+U170-AE170-AO170,2)),0)</f>
        <v>0</v>
      </c>
      <c r="AZ170" s="28">
        <f>IF(_Engine!$P$8=1,MAX(0,ROUND(AZ169+V170-AF170-AP170,2)),0)</f>
        <v>0</v>
      </c>
      <c r="BA170" s="28">
        <f>IF(_Engine!$P$9=1,MAX(0,ROUND(BA169+W170-AG170-AQ170,2)),0)</f>
        <v>0</v>
      </c>
      <c r="BB170" s="28">
        <f>IF(_Engine!$P$10=1,MAX(0,ROUND(BB169+X170-AH170-AR170,2)),0)</f>
        <v>0</v>
      </c>
      <c r="BC170" s="28">
        <f>IF(_Engine!$P$11=1,MAX(0,ROUND(BC169+Y170-AI170-AS170,2)),0)</f>
        <v>0</v>
      </c>
      <c r="BD170" s="28">
        <f>IF(_Engine!$P$12=1,MAX(0,ROUND(BD169+Z170-AJ170-AT170,2)),0)</f>
        <v>0</v>
      </c>
      <c r="BE170" s="28">
        <f>ROUND(IFERROR('Debt Planner'!$C$8,0)+IFERROR(C170,0)+MAX(0,_Engine!$E$14-SUM(AA170:AJ170)),2)</f>
        <v>0</v>
      </c>
    </row>
    <row r="171" spans="1:57" x14ac:dyDescent="0.3">
      <c r="A171" s="24">
        <v>163</v>
      </c>
      <c r="B171" s="25">
        <f t="shared" ca="1" si="8"/>
        <v>51125</v>
      </c>
      <c r="C171" s="26">
        <v>0</v>
      </c>
      <c r="D171" s="27">
        <f t="shared" si="6"/>
        <v>0</v>
      </c>
      <c r="E171" s="18" t="str">
        <f>IF(_Engine!$P$3=0,"",IF((AA171+AK171)&gt;0,AA171+AK171,""))</f>
        <v/>
      </c>
      <c r="F171" s="18" t="str">
        <f>IF(_Engine!$P$4=0,"",IF((AB171+AL171)&gt;0,AB171+AL171,""))</f>
        <v/>
      </c>
      <c r="G171" s="18" t="str">
        <f>IF(_Engine!$P$5=0,"",IF((AC171+AM171)&gt;0,AC171+AM171,""))</f>
        <v/>
      </c>
      <c r="H171" s="18" t="str">
        <f>IF(_Engine!$P$6=0,"",IF((AD171+AN171)&gt;0,AD171+AN171,""))</f>
        <v/>
      </c>
      <c r="I171" s="18" t="str">
        <f>IF(_Engine!$P$7=0,"",IF((AE171+AO171)&gt;0,AE171+AO171,""))</f>
        <v/>
      </c>
      <c r="J171" s="18" t="str">
        <f>IF(_Engine!$P$8=0,"",IF((AF171+AP171)&gt;0,AF171+AP171,""))</f>
        <v/>
      </c>
      <c r="K171" s="18" t="str">
        <f>IF(_Engine!$P$9=0,"",IF((AG171+AQ171)&gt;0,AG171+AQ171,""))</f>
        <v/>
      </c>
      <c r="L171" s="18" t="str">
        <f>IF(_Engine!$P$10=0,"",IF((AH171+AR171)&gt;0,AH171+AR171,""))</f>
        <v/>
      </c>
      <c r="M171" s="18" t="str">
        <f>IF(_Engine!$P$11=0,"",IF((AI171+AS171)&gt;0,AI171+AS171,""))</f>
        <v/>
      </c>
      <c r="N171" s="18" t="str">
        <f>IF(_Engine!$P$12=0,"",IF((AJ171+AT171)&gt;0,AJ171+AT171,""))</f>
        <v/>
      </c>
      <c r="O171" s="27">
        <f t="shared" si="7"/>
        <v>0</v>
      </c>
      <c r="Q171" s="28">
        <f>IF(AND(_Engine!$P$3=1,AU170&gt;0),ROUND(AU170*_Engine!$N$3/12,2),0)</f>
        <v>0</v>
      </c>
      <c r="R171" s="28">
        <f>IF(AND(_Engine!$P$4=1,AV170&gt;0),ROUND(AV170*_Engine!$N$4/12,2),0)</f>
        <v>0</v>
      </c>
      <c r="S171" s="28">
        <f>IF(AND(_Engine!$P$5=1,AW170&gt;0),ROUND(AW170*_Engine!$N$5/12,2),0)</f>
        <v>0</v>
      </c>
      <c r="T171" s="28">
        <f>IF(AND(_Engine!$P$6=1,AX170&gt;0),ROUND(AX170*_Engine!$N$6/12,2),0)</f>
        <v>0</v>
      </c>
      <c r="U171" s="28">
        <f>IF(AND(_Engine!$P$7=1,AY170&gt;0),ROUND(AY170*_Engine!$N$7/12,2),0)</f>
        <v>0</v>
      </c>
      <c r="V171" s="28">
        <f>IF(AND(_Engine!$P$8=1,AZ170&gt;0),ROUND(AZ170*_Engine!$N$8/12,2),0)</f>
        <v>0</v>
      </c>
      <c r="W171" s="28">
        <f>IF(AND(_Engine!$P$9=1,BA170&gt;0),ROUND(BA170*_Engine!$N$9/12,2),0)</f>
        <v>0</v>
      </c>
      <c r="X171" s="28">
        <f>IF(AND(_Engine!$P$10=1,BB170&gt;0),ROUND(BB170*_Engine!$N$10/12,2),0)</f>
        <v>0</v>
      </c>
      <c r="Y171" s="28">
        <f>IF(AND(_Engine!$P$11=1,BC170&gt;0),ROUND(BC170*_Engine!$N$11/12,2),0)</f>
        <v>0</v>
      </c>
      <c r="Z171" s="28">
        <f>IF(AND(_Engine!$P$12=1,BD170&gt;0),ROUND(BD170*_Engine!$N$12/12,2),0)</f>
        <v>0</v>
      </c>
      <c r="AA171" s="28">
        <f>IF(AND(_Engine!$P$3=1,AU170&gt;0),ROUND(MIN(_Engine!$O$3,AU170+Q171),2),0)</f>
        <v>0</v>
      </c>
      <c r="AB171" s="28">
        <f>IF(AND(_Engine!$P$4=1,AV170&gt;0),ROUND(MIN(_Engine!$O$4,AV170+R171),2),0)</f>
        <v>0</v>
      </c>
      <c r="AC171" s="28">
        <f>IF(AND(_Engine!$P$5=1,AW170&gt;0),ROUND(MIN(_Engine!$O$5,AW170+S171),2),0)</f>
        <v>0</v>
      </c>
      <c r="AD171" s="28">
        <f>IF(AND(_Engine!$P$6=1,AX170&gt;0),ROUND(MIN(_Engine!$O$6,AX170+T171),2),0)</f>
        <v>0</v>
      </c>
      <c r="AE171" s="28">
        <f>IF(AND(_Engine!$P$7=1,AY170&gt;0),ROUND(MIN(_Engine!$O$7,AY170+U171),2),0)</f>
        <v>0</v>
      </c>
      <c r="AF171" s="28">
        <f>IF(AND(_Engine!$P$8=1,AZ170&gt;0),ROUND(MIN(_Engine!$O$8,AZ170+V171),2),0)</f>
        <v>0</v>
      </c>
      <c r="AG171" s="28">
        <f>IF(AND(_Engine!$P$9=1,BA170&gt;0),ROUND(MIN(_Engine!$O$9,BA170+W171),2),0)</f>
        <v>0</v>
      </c>
      <c r="AH171" s="28">
        <f>IF(AND(_Engine!$P$10=1,BB170&gt;0),ROUND(MIN(_Engine!$O$10,BB170+X171),2),0)</f>
        <v>0</v>
      </c>
      <c r="AI171" s="28">
        <f>IF(AND(_Engine!$P$11=1,BC170&gt;0),ROUND(MIN(_Engine!$O$11,BC170+Y171),2),0)</f>
        <v>0</v>
      </c>
      <c r="AJ171" s="28">
        <f>IF(AND(_Engine!$P$12=1,BD170&gt;0),ROUND(MIN(_Engine!$O$12,BD170+Z171),2),0)</f>
        <v>0</v>
      </c>
      <c r="AK171" s="28">
        <f>IF(AND(_Engine!$P$3=1,AU170&gt;0),ROUND(MAX(0,MIN(AU170+Q171-AA171,BE171-0)),2),0)</f>
        <v>0</v>
      </c>
      <c r="AL171" s="28">
        <f>IF(AND(_Engine!$P$4=1,AV170&gt;0),ROUND(MAX(0,MIN(AV170+R171-AB171,BE171-SUM(AK171:AK171))),2),0)</f>
        <v>0</v>
      </c>
      <c r="AM171" s="28">
        <f>IF(AND(_Engine!$P$5=1,AW170&gt;0),ROUND(MAX(0,MIN(AW170+S171-AC171,BE171-SUM(AK171:AL171))),2),0)</f>
        <v>0</v>
      </c>
      <c r="AN171" s="28">
        <f>IF(AND(_Engine!$P$6=1,AX170&gt;0),ROUND(MAX(0,MIN(AX170+T171-AD171,BE171-SUM(AK171:AM171))),2),0)</f>
        <v>0</v>
      </c>
      <c r="AO171" s="28">
        <f>IF(AND(_Engine!$P$7=1,AY170&gt;0),ROUND(MAX(0,MIN(AY170+U171-AE171,BE171-SUM(AK171:AN171))),2),0)</f>
        <v>0</v>
      </c>
      <c r="AP171" s="28">
        <f>IF(AND(_Engine!$P$8=1,AZ170&gt;0),ROUND(MAX(0,MIN(AZ170+V171-AF171,BE171-SUM(AK171:AO171))),2),0)</f>
        <v>0</v>
      </c>
      <c r="AQ171" s="28">
        <f>IF(AND(_Engine!$P$9=1,BA170&gt;0),ROUND(MAX(0,MIN(BA170+W171-AG171,BE171-SUM(AK171:AP171))),2),0)</f>
        <v>0</v>
      </c>
      <c r="AR171" s="28">
        <f>IF(AND(_Engine!$P$10=1,BB170&gt;0),ROUND(MAX(0,MIN(BB170+X171-AH171,BE171-SUM(AK171:AQ171))),2),0)</f>
        <v>0</v>
      </c>
      <c r="AS171" s="28">
        <f>IF(AND(_Engine!$P$11=1,BC170&gt;0),ROUND(MAX(0,MIN(BC170+Y171-AI171,BE171-SUM(AK171:AR171))),2),0)</f>
        <v>0</v>
      </c>
      <c r="AT171" s="28">
        <f>IF(AND(_Engine!$P$12=1,BD170&gt;0),ROUND(MAX(0,MIN(BD170+Z171-AJ171,BE171-SUM(AK171:AS171))),2),0)</f>
        <v>0</v>
      </c>
      <c r="AU171" s="28">
        <f>IF(_Engine!$P$3=1,MAX(0,ROUND(AU170+Q171-AA171-AK171,2)),0)</f>
        <v>0</v>
      </c>
      <c r="AV171" s="28">
        <f>IF(_Engine!$P$4=1,MAX(0,ROUND(AV170+R171-AB171-AL171,2)),0)</f>
        <v>0</v>
      </c>
      <c r="AW171" s="28">
        <f>IF(_Engine!$P$5=1,MAX(0,ROUND(AW170+S171-AC171-AM171,2)),0)</f>
        <v>0</v>
      </c>
      <c r="AX171" s="28">
        <f>IF(_Engine!$P$6=1,MAX(0,ROUND(AX170+T171-AD171-AN171,2)),0)</f>
        <v>0</v>
      </c>
      <c r="AY171" s="28">
        <f>IF(_Engine!$P$7=1,MAX(0,ROUND(AY170+U171-AE171-AO171,2)),0)</f>
        <v>0</v>
      </c>
      <c r="AZ171" s="28">
        <f>IF(_Engine!$P$8=1,MAX(0,ROUND(AZ170+V171-AF171-AP171,2)),0)</f>
        <v>0</v>
      </c>
      <c r="BA171" s="28">
        <f>IF(_Engine!$P$9=1,MAX(0,ROUND(BA170+W171-AG171-AQ171,2)),0)</f>
        <v>0</v>
      </c>
      <c r="BB171" s="28">
        <f>IF(_Engine!$P$10=1,MAX(0,ROUND(BB170+X171-AH171-AR171,2)),0)</f>
        <v>0</v>
      </c>
      <c r="BC171" s="28">
        <f>IF(_Engine!$P$11=1,MAX(0,ROUND(BC170+Y171-AI171-AS171,2)),0)</f>
        <v>0</v>
      </c>
      <c r="BD171" s="28">
        <f>IF(_Engine!$P$12=1,MAX(0,ROUND(BD170+Z171-AJ171-AT171,2)),0)</f>
        <v>0</v>
      </c>
      <c r="BE171" s="28">
        <f>ROUND(IFERROR('Debt Planner'!$C$8,0)+IFERROR(C171,0)+MAX(0,_Engine!$E$14-SUM(AA171:AJ171)),2)</f>
        <v>0</v>
      </c>
    </row>
    <row r="172" spans="1:57" x14ac:dyDescent="0.3">
      <c r="A172" s="24">
        <v>164</v>
      </c>
      <c r="B172" s="25">
        <f t="shared" ca="1" si="8"/>
        <v>51156</v>
      </c>
      <c r="C172" s="26">
        <v>0</v>
      </c>
      <c r="D172" s="27">
        <f t="shared" si="6"/>
        <v>0</v>
      </c>
      <c r="E172" s="18" t="str">
        <f>IF(_Engine!$P$3=0,"",IF((AA172+AK172)&gt;0,AA172+AK172,""))</f>
        <v/>
      </c>
      <c r="F172" s="18" t="str">
        <f>IF(_Engine!$P$4=0,"",IF((AB172+AL172)&gt;0,AB172+AL172,""))</f>
        <v/>
      </c>
      <c r="G172" s="18" t="str">
        <f>IF(_Engine!$P$5=0,"",IF((AC172+AM172)&gt;0,AC172+AM172,""))</f>
        <v/>
      </c>
      <c r="H172" s="18" t="str">
        <f>IF(_Engine!$P$6=0,"",IF((AD172+AN172)&gt;0,AD172+AN172,""))</f>
        <v/>
      </c>
      <c r="I172" s="18" t="str">
        <f>IF(_Engine!$P$7=0,"",IF((AE172+AO172)&gt;0,AE172+AO172,""))</f>
        <v/>
      </c>
      <c r="J172" s="18" t="str">
        <f>IF(_Engine!$P$8=0,"",IF((AF172+AP172)&gt;0,AF172+AP172,""))</f>
        <v/>
      </c>
      <c r="K172" s="18" t="str">
        <f>IF(_Engine!$P$9=0,"",IF((AG172+AQ172)&gt;0,AG172+AQ172,""))</f>
        <v/>
      </c>
      <c r="L172" s="18" t="str">
        <f>IF(_Engine!$P$10=0,"",IF((AH172+AR172)&gt;0,AH172+AR172,""))</f>
        <v/>
      </c>
      <c r="M172" s="18" t="str">
        <f>IF(_Engine!$P$11=0,"",IF((AI172+AS172)&gt;0,AI172+AS172,""))</f>
        <v/>
      </c>
      <c r="N172" s="18" t="str">
        <f>IF(_Engine!$P$12=0,"",IF((AJ172+AT172)&gt;0,AJ172+AT172,""))</f>
        <v/>
      </c>
      <c r="O172" s="27">
        <f t="shared" si="7"/>
        <v>0</v>
      </c>
      <c r="Q172" s="28">
        <f>IF(AND(_Engine!$P$3=1,AU171&gt;0),ROUND(AU171*_Engine!$N$3/12,2),0)</f>
        <v>0</v>
      </c>
      <c r="R172" s="28">
        <f>IF(AND(_Engine!$P$4=1,AV171&gt;0),ROUND(AV171*_Engine!$N$4/12,2),0)</f>
        <v>0</v>
      </c>
      <c r="S172" s="28">
        <f>IF(AND(_Engine!$P$5=1,AW171&gt;0),ROUND(AW171*_Engine!$N$5/12,2),0)</f>
        <v>0</v>
      </c>
      <c r="T172" s="28">
        <f>IF(AND(_Engine!$P$6=1,AX171&gt;0),ROUND(AX171*_Engine!$N$6/12,2),0)</f>
        <v>0</v>
      </c>
      <c r="U172" s="28">
        <f>IF(AND(_Engine!$P$7=1,AY171&gt;0),ROUND(AY171*_Engine!$N$7/12,2),0)</f>
        <v>0</v>
      </c>
      <c r="V172" s="28">
        <f>IF(AND(_Engine!$P$8=1,AZ171&gt;0),ROUND(AZ171*_Engine!$N$8/12,2),0)</f>
        <v>0</v>
      </c>
      <c r="W172" s="28">
        <f>IF(AND(_Engine!$P$9=1,BA171&gt;0),ROUND(BA171*_Engine!$N$9/12,2),0)</f>
        <v>0</v>
      </c>
      <c r="X172" s="28">
        <f>IF(AND(_Engine!$P$10=1,BB171&gt;0),ROUND(BB171*_Engine!$N$10/12,2),0)</f>
        <v>0</v>
      </c>
      <c r="Y172" s="28">
        <f>IF(AND(_Engine!$P$11=1,BC171&gt;0),ROUND(BC171*_Engine!$N$11/12,2),0)</f>
        <v>0</v>
      </c>
      <c r="Z172" s="28">
        <f>IF(AND(_Engine!$P$12=1,BD171&gt;0),ROUND(BD171*_Engine!$N$12/12,2),0)</f>
        <v>0</v>
      </c>
      <c r="AA172" s="28">
        <f>IF(AND(_Engine!$P$3=1,AU171&gt;0),ROUND(MIN(_Engine!$O$3,AU171+Q172),2),0)</f>
        <v>0</v>
      </c>
      <c r="AB172" s="28">
        <f>IF(AND(_Engine!$P$4=1,AV171&gt;0),ROUND(MIN(_Engine!$O$4,AV171+R172),2),0)</f>
        <v>0</v>
      </c>
      <c r="AC172" s="28">
        <f>IF(AND(_Engine!$P$5=1,AW171&gt;0),ROUND(MIN(_Engine!$O$5,AW171+S172),2),0)</f>
        <v>0</v>
      </c>
      <c r="AD172" s="28">
        <f>IF(AND(_Engine!$P$6=1,AX171&gt;0),ROUND(MIN(_Engine!$O$6,AX171+T172),2),0)</f>
        <v>0</v>
      </c>
      <c r="AE172" s="28">
        <f>IF(AND(_Engine!$P$7=1,AY171&gt;0),ROUND(MIN(_Engine!$O$7,AY171+U172),2),0)</f>
        <v>0</v>
      </c>
      <c r="AF172" s="28">
        <f>IF(AND(_Engine!$P$8=1,AZ171&gt;0),ROUND(MIN(_Engine!$O$8,AZ171+V172),2),0)</f>
        <v>0</v>
      </c>
      <c r="AG172" s="28">
        <f>IF(AND(_Engine!$P$9=1,BA171&gt;0),ROUND(MIN(_Engine!$O$9,BA171+W172),2),0)</f>
        <v>0</v>
      </c>
      <c r="AH172" s="28">
        <f>IF(AND(_Engine!$P$10=1,BB171&gt;0),ROUND(MIN(_Engine!$O$10,BB171+X172),2),0)</f>
        <v>0</v>
      </c>
      <c r="AI172" s="28">
        <f>IF(AND(_Engine!$P$11=1,BC171&gt;0),ROUND(MIN(_Engine!$O$11,BC171+Y172),2),0)</f>
        <v>0</v>
      </c>
      <c r="AJ172" s="28">
        <f>IF(AND(_Engine!$P$12=1,BD171&gt;0),ROUND(MIN(_Engine!$O$12,BD171+Z172),2),0)</f>
        <v>0</v>
      </c>
      <c r="AK172" s="28">
        <f>IF(AND(_Engine!$P$3=1,AU171&gt;0),ROUND(MAX(0,MIN(AU171+Q172-AA172,BE172-0)),2),0)</f>
        <v>0</v>
      </c>
      <c r="AL172" s="28">
        <f>IF(AND(_Engine!$P$4=1,AV171&gt;0),ROUND(MAX(0,MIN(AV171+R172-AB172,BE172-SUM(AK172:AK172))),2),0)</f>
        <v>0</v>
      </c>
      <c r="AM172" s="28">
        <f>IF(AND(_Engine!$P$5=1,AW171&gt;0),ROUND(MAX(0,MIN(AW171+S172-AC172,BE172-SUM(AK172:AL172))),2),0)</f>
        <v>0</v>
      </c>
      <c r="AN172" s="28">
        <f>IF(AND(_Engine!$P$6=1,AX171&gt;0),ROUND(MAX(0,MIN(AX171+T172-AD172,BE172-SUM(AK172:AM172))),2),0)</f>
        <v>0</v>
      </c>
      <c r="AO172" s="28">
        <f>IF(AND(_Engine!$P$7=1,AY171&gt;0),ROUND(MAX(0,MIN(AY171+U172-AE172,BE172-SUM(AK172:AN172))),2),0)</f>
        <v>0</v>
      </c>
      <c r="AP172" s="28">
        <f>IF(AND(_Engine!$P$8=1,AZ171&gt;0),ROUND(MAX(0,MIN(AZ171+V172-AF172,BE172-SUM(AK172:AO172))),2),0)</f>
        <v>0</v>
      </c>
      <c r="AQ172" s="28">
        <f>IF(AND(_Engine!$P$9=1,BA171&gt;0),ROUND(MAX(0,MIN(BA171+W172-AG172,BE172-SUM(AK172:AP172))),2),0)</f>
        <v>0</v>
      </c>
      <c r="AR172" s="28">
        <f>IF(AND(_Engine!$P$10=1,BB171&gt;0),ROUND(MAX(0,MIN(BB171+X172-AH172,BE172-SUM(AK172:AQ172))),2),0)</f>
        <v>0</v>
      </c>
      <c r="AS172" s="28">
        <f>IF(AND(_Engine!$P$11=1,BC171&gt;0),ROUND(MAX(0,MIN(BC171+Y172-AI172,BE172-SUM(AK172:AR172))),2),0)</f>
        <v>0</v>
      </c>
      <c r="AT172" s="28">
        <f>IF(AND(_Engine!$P$12=1,BD171&gt;0),ROUND(MAX(0,MIN(BD171+Z172-AJ172,BE172-SUM(AK172:AS172))),2),0)</f>
        <v>0</v>
      </c>
      <c r="AU172" s="28">
        <f>IF(_Engine!$P$3=1,MAX(0,ROUND(AU171+Q172-AA172-AK172,2)),0)</f>
        <v>0</v>
      </c>
      <c r="AV172" s="28">
        <f>IF(_Engine!$P$4=1,MAX(0,ROUND(AV171+R172-AB172-AL172,2)),0)</f>
        <v>0</v>
      </c>
      <c r="AW172" s="28">
        <f>IF(_Engine!$P$5=1,MAX(0,ROUND(AW171+S172-AC172-AM172,2)),0)</f>
        <v>0</v>
      </c>
      <c r="AX172" s="28">
        <f>IF(_Engine!$P$6=1,MAX(0,ROUND(AX171+T172-AD172-AN172,2)),0)</f>
        <v>0</v>
      </c>
      <c r="AY172" s="28">
        <f>IF(_Engine!$P$7=1,MAX(0,ROUND(AY171+U172-AE172-AO172,2)),0)</f>
        <v>0</v>
      </c>
      <c r="AZ172" s="28">
        <f>IF(_Engine!$P$8=1,MAX(0,ROUND(AZ171+V172-AF172-AP172,2)),0)</f>
        <v>0</v>
      </c>
      <c r="BA172" s="28">
        <f>IF(_Engine!$P$9=1,MAX(0,ROUND(BA171+W172-AG172-AQ172,2)),0)</f>
        <v>0</v>
      </c>
      <c r="BB172" s="28">
        <f>IF(_Engine!$P$10=1,MAX(0,ROUND(BB171+X172-AH172-AR172,2)),0)</f>
        <v>0</v>
      </c>
      <c r="BC172" s="28">
        <f>IF(_Engine!$P$11=1,MAX(0,ROUND(BC171+Y172-AI172-AS172,2)),0)</f>
        <v>0</v>
      </c>
      <c r="BD172" s="28">
        <f>IF(_Engine!$P$12=1,MAX(0,ROUND(BD171+Z172-AJ172-AT172,2)),0)</f>
        <v>0</v>
      </c>
      <c r="BE172" s="28">
        <f>ROUND(IFERROR('Debt Planner'!$C$8,0)+IFERROR(C172,0)+MAX(0,_Engine!$E$14-SUM(AA172:AJ172)),2)</f>
        <v>0</v>
      </c>
    </row>
    <row r="173" spans="1:57" x14ac:dyDescent="0.3">
      <c r="A173" s="24">
        <v>165</v>
      </c>
      <c r="B173" s="25">
        <f t="shared" ca="1" si="8"/>
        <v>51187</v>
      </c>
      <c r="C173" s="26">
        <v>0</v>
      </c>
      <c r="D173" s="27">
        <f t="shared" si="6"/>
        <v>0</v>
      </c>
      <c r="E173" s="18" t="str">
        <f>IF(_Engine!$P$3=0,"",IF((AA173+AK173)&gt;0,AA173+AK173,""))</f>
        <v/>
      </c>
      <c r="F173" s="18" t="str">
        <f>IF(_Engine!$P$4=0,"",IF((AB173+AL173)&gt;0,AB173+AL173,""))</f>
        <v/>
      </c>
      <c r="G173" s="18" t="str">
        <f>IF(_Engine!$P$5=0,"",IF((AC173+AM173)&gt;0,AC173+AM173,""))</f>
        <v/>
      </c>
      <c r="H173" s="18" t="str">
        <f>IF(_Engine!$P$6=0,"",IF((AD173+AN173)&gt;0,AD173+AN173,""))</f>
        <v/>
      </c>
      <c r="I173" s="18" t="str">
        <f>IF(_Engine!$P$7=0,"",IF((AE173+AO173)&gt;0,AE173+AO173,""))</f>
        <v/>
      </c>
      <c r="J173" s="18" t="str">
        <f>IF(_Engine!$P$8=0,"",IF((AF173+AP173)&gt;0,AF173+AP173,""))</f>
        <v/>
      </c>
      <c r="K173" s="18" t="str">
        <f>IF(_Engine!$P$9=0,"",IF((AG173+AQ173)&gt;0,AG173+AQ173,""))</f>
        <v/>
      </c>
      <c r="L173" s="18" t="str">
        <f>IF(_Engine!$P$10=0,"",IF((AH173+AR173)&gt;0,AH173+AR173,""))</f>
        <v/>
      </c>
      <c r="M173" s="18" t="str">
        <f>IF(_Engine!$P$11=0,"",IF((AI173+AS173)&gt;0,AI173+AS173,""))</f>
        <v/>
      </c>
      <c r="N173" s="18" t="str">
        <f>IF(_Engine!$P$12=0,"",IF((AJ173+AT173)&gt;0,AJ173+AT173,""))</f>
        <v/>
      </c>
      <c r="O173" s="27">
        <f t="shared" si="7"/>
        <v>0</v>
      </c>
      <c r="Q173" s="28">
        <f>IF(AND(_Engine!$P$3=1,AU172&gt;0),ROUND(AU172*_Engine!$N$3/12,2),0)</f>
        <v>0</v>
      </c>
      <c r="R173" s="28">
        <f>IF(AND(_Engine!$P$4=1,AV172&gt;0),ROUND(AV172*_Engine!$N$4/12,2),0)</f>
        <v>0</v>
      </c>
      <c r="S173" s="28">
        <f>IF(AND(_Engine!$P$5=1,AW172&gt;0),ROUND(AW172*_Engine!$N$5/12,2),0)</f>
        <v>0</v>
      </c>
      <c r="T173" s="28">
        <f>IF(AND(_Engine!$P$6=1,AX172&gt;0),ROUND(AX172*_Engine!$N$6/12,2),0)</f>
        <v>0</v>
      </c>
      <c r="U173" s="28">
        <f>IF(AND(_Engine!$P$7=1,AY172&gt;0),ROUND(AY172*_Engine!$N$7/12,2),0)</f>
        <v>0</v>
      </c>
      <c r="V173" s="28">
        <f>IF(AND(_Engine!$P$8=1,AZ172&gt;0),ROUND(AZ172*_Engine!$N$8/12,2),0)</f>
        <v>0</v>
      </c>
      <c r="W173" s="28">
        <f>IF(AND(_Engine!$P$9=1,BA172&gt;0),ROUND(BA172*_Engine!$N$9/12,2),0)</f>
        <v>0</v>
      </c>
      <c r="X173" s="28">
        <f>IF(AND(_Engine!$P$10=1,BB172&gt;0),ROUND(BB172*_Engine!$N$10/12,2),0)</f>
        <v>0</v>
      </c>
      <c r="Y173" s="28">
        <f>IF(AND(_Engine!$P$11=1,BC172&gt;0),ROUND(BC172*_Engine!$N$11/12,2),0)</f>
        <v>0</v>
      </c>
      <c r="Z173" s="28">
        <f>IF(AND(_Engine!$P$12=1,BD172&gt;0),ROUND(BD172*_Engine!$N$12/12,2),0)</f>
        <v>0</v>
      </c>
      <c r="AA173" s="28">
        <f>IF(AND(_Engine!$P$3=1,AU172&gt;0),ROUND(MIN(_Engine!$O$3,AU172+Q173),2),0)</f>
        <v>0</v>
      </c>
      <c r="AB173" s="28">
        <f>IF(AND(_Engine!$P$4=1,AV172&gt;0),ROUND(MIN(_Engine!$O$4,AV172+R173),2),0)</f>
        <v>0</v>
      </c>
      <c r="AC173" s="28">
        <f>IF(AND(_Engine!$P$5=1,AW172&gt;0),ROUND(MIN(_Engine!$O$5,AW172+S173),2),0)</f>
        <v>0</v>
      </c>
      <c r="AD173" s="28">
        <f>IF(AND(_Engine!$P$6=1,AX172&gt;0),ROUND(MIN(_Engine!$O$6,AX172+T173),2),0)</f>
        <v>0</v>
      </c>
      <c r="AE173" s="28">
        <f>IF(AND(_Engine!$P$7=1,AY172&gt;0),ROUND(MIN(_Engine!$O$7,AY172+U173),2),0)</f>
        <v>0</v>
      </c>
      <c r="AF173" s="28">
        <f>IF(AND(_Engine!$P$8=1,AZ172&gt;0),ROUND(MIN(_Engine!$O$8,AZ172+V173),2),0)</f>
        <v>0</v>
      </c>
      <c r="AG173" s="28">
        <f>IF(AND(_Engine!$P$9=1,BA172&gt;0),ROUND(MIN(_Engine!$O$9,BA172+W173),2),0)</f>
        <v>0</v>
      </c>
      <c r="AH173" s="28">
        <f>IF(AND(_Engine!$P$10=1,BB172&gt;0),ROUND(MIN(_Engine!$O$10,BB172+X173),2),0)</f>
        <v>0</v>
      </c>
      <c r="AI173" s="28">
        <f>IF(AND(_Engine!$P$11=1,BC172&gt;0),ROUND(MIN(_Engine!$O$11,BC172+Y173),2),0)</f>
        <v>0</v>
      </c>
      <c r="AJ173" s="28">
        <f>IF(AND(_Engine!$P$12=1,BD172&gt;0),ROUND(MIN(_Engine!$O$12,BD172+Z173),2),0)</f>
        <v>0</v>
      </c>
      <c r="AK173" s="28">
        <f>IF(AND(_Engine!$P$3=1,AU172&gt;0),ROUND(MAX(0,MIN(AU172+Q173-AA173,BE173-0)),2),0)</f>
        <v>0</v>
      </c>
      <c r="AL173" s="28">
        <f>IF(AND(_Engine!$P$4=1,AV172&gt;0),ROUND(MAX(0,MIN(AV172+R173-AB173,BE173-SUM(AK173:AK173))),2),0)</f>
        <v>0</v>
      </c>
      <c r="AM173" s="28">
        <f>IF(AND(_Engine!$P$5=1,AW172&gt;0),ROUND(MAX(0,MIN(AW172+S173-AC173,BE173-SUM(AK173:AL173))),2),0)</f>
        <v>0</v>
      </c>
      <c r="AN173" s="28">
        <f>IF(AND(_Engine!$P$6=1,AX172&gt;0),ROUND(MAX(0,MIN(AX172+T173-AD173,BE173-SUM(AK173:AM173))),2),0)</f>
        <v>0</v>
      </c>
      <c r="AO173" s="28">
        <f>IF(AND(_Engine!$P$7=1,AY172&gt;0),ROUND(MAX(0,MIN(AY172+U173-AE173,BE173-SUM(AK173:AN173))),2),0)</f>
        <v>0</v>
      </c>
      <c r="AP173" s="28">
        <f>IF(AND(_Engine!$P$8=1,AZ172&gt;0),ROUND(MAX(0,MIN(AZ172+V173-AF173,BE173-SUM(AK173:AO173))),2),0)</f>
        <v>0</v>
      </c>
      <c r="AQ173" s="28">
        <f>IF(AND(_Engine!$P$9=1,BA172&gt;0),ROUND(MAX(0,MIN(BA172+W173-AG173,BE173-SUM(AK173:AP173))),2),0)</f>
        <v>0</v>
      </c>
      <c r="AR173" s="28">
        <f>IF(AND(_Engine!$P$10=1,BB172&gt;0),ROUND(MAX(0,MIN(BB172+X173-AH173,BE173-SUM(AK173:AQ173))),2),0)</f>
        <v>0</v>
      </c>
      <c r="AS173" s="28">
        <f>IF(AND(_Engine!$P$11=1,BC172&gt;0),ROUND(MAX(0,MIN(BC172+Y173-AI173,BE173-SUM(AK173:AR173))),2),0)</f>
        <v>0</v>
      </c>
      <c r="AT173" s="28">
        <f>IF(AND(_Engine!$P$12=1,BD172&gt;0),ROUND(MAX(0,MIN(BD172+Z173-AJ173,BE173-SUM(AK173:AS173))),2),0)</f>
        <v>0</v>
      </c>
      <c r="AU173" s="28">
        <f>IF(_Engine!$P$3=1,MAX(0,ROUND(AU172+Q173-AA173-AK173,2)),0)</f>
        <v>0</v>
      </c>
      <c r="AV173" s="28">
        <f>IF(_Engine!$P$4=1,MAX(0,ROUND(AV172+R173-AB173-AL173,2)),0)</f>
        <v>0</v>
      </c>
      <c r="AW173" s="28">
        <f>IF(_Engine!$P$5=1,MAX(0,ROUND(AW172+S173-AC173-AM173,2)),0)</f>
        <v>0</v>
      </c>
      <c r="AX173" s="28">
        <f>IF(_Engine!$P$6=1,MAX(0,ROUND(AX172+T173-AD173-AN173,2)),0)</f>
        <v>0</v>
      </c>
      <c r="AY173" s="28">
        <f>IF(_Engine!$P$7=1,MAX(0,ROUND(AY172+U173-AE173-AO173,2)),0)</f>
        <v>0</v>
      </c>
      <c r="AZ173" s="28">
        <f>IF(_Engine!$P$8=1,MAX(0,ROUND(AZ172+V173-AF173-AP173,2)),0)</f>
        <v>0</v>
      </c>
      <c r="BA173" s="28">
        <f>IF(_Engine!$P$9=1,MAX(0,ROUND(BA172+W173-AG173-AQ173,2)),0)</f>
        <v>0</v>
      </c>
      <c r="BB173" s="28">
        <f>IF(_Engine!$P$10=1,MAX(0,ROUND(BB172+X173-AH173-AR173,2)),0)</f>
        <v>0</v>
      </c>
      <c r="BC173" s="28">
        <f>IF(_Engine!$P$11=1,MAX(0,ROUND(BC172+Y173-AI173-AS173,2)),0)</f>
        <v>0</v>
      </c>
      <c r="BD173" s="28">
        <f>IF(_Engine!$P$12=1,MAX(0,ROUND(BD172+Z173-AJ173-AT173,2)),0)</f>
        <v>0</v>
      </c>
      <c r="BE173" s="28">
        <f>ROUND(IFERROR('Debt Planner'!$C$8,0)+IFERROR(C173,0)+MAX(0,_Engine!$E$14-SUM(AA173:AJ173)),2)</f>
        <v>0</v>
      </c>
    </row>
    <row r="174" spans="1:57" x14ac:dyDescent="0.3">
      <c r="A174" s="24">
        <v>166</v>
      </c>
      <c r="B174" s="25">
        <f t="shared" ca="1" si="8"/>
        <v>51216</v>
      </c>
      <c r="C174" s="26">
        <v>0</v>
      </c>
      <c r="D174" s="27">
        <f t="shared" si="6"/>
        <v>0</v>
      </c>
      <c r="E174" s="18" t="str">
        <f>IF(_Engine!$P$3=0,"",IF((AA174+AK174)&gt;0,AA174+AK174,""))</f>
        <v/>
      </c>
      <c r="F174" s="18" t="str">
        <f>IF(_Engine!$P$4=0,"",IF((AB174+AL174)&gt;0,AB174+AL174,""))</f>
        <v/>
      </c>
      <c r="G174" s="18" t="str">
        <f>IF(_Engine!$P$5=0,"",IF((AC174+AM174)&gt;0,AC174+AM174,""))</f>
        <v/>
      </c>
      <c r="H174" s="18" t="str">
        <f>IF(_Engine!$P$6=0,"",IF((AD174+AN174)&gt;0,AD174+AN174,""))</f>
        <v/>
      </c>
      <c r="I174" s="18" t="str">
        <f>IF(_Engine!$P$7=0,"",IF((AE174+AO174)&gt;0,AE174+AO174,""))</f>
        <v/>
      </c>
      <c r="J174" s="18" t="str">
        <f>IF(_Engine!$P$8=0,"",IF((AF174+AP174)&gt;0,AF174+AP174,""))</f>
        <v/>
      </c>
      <c r="K174" s="18" t="str">
        <f>IF(_Engine!$P$9=0,"",IF((AG174+AQ174)&gt;0,AG174+AQ174,""))</f>
        <v/>
      </c>
      <c r="L174" s="18" t="str">
        <f>IF(_Engine!$P$10=0,"",IF((AH174+AR174)&gt;0,AH174+AR174,""))</f>
        <v/>
      </c>
      <c r="M174" s="18" t="str">
        <f>IF(_Engine!$P$11=0,"",IF((AI174+AS174)&gt;0,AI174+AS174,""))</f>
        <v/>
      </c>
      <c r="N174" s="18" t="str">
        <f>IF(_Engine!$P$12=0,"",IF((AJ174+AT174)&gt;0,AJ174+AT174,""))</f>
        <v/>
      </c>
      <c r="O174" s="27">
        <f t="shared" si="7"/>
        <v>0</v>
      </c>
      <c r="Q174" s="28">
        <f>IF(AND(_Engine!$P$3=1,AU173&gt;0),ROUND(AU173*_Engine!$N$3/12,2),0)</f>
        <v>0</v>
      </c>
      <c r="R174" s="28">
        <f>IF(AND(_Engine!$P$4=1,AV173&gt;0),ROUND(AV173*_Engine!$N$4/12,2),0)</f>
        <v>0</v>
      </c>
      <c r="S174" s="28">
        <f>IF(AND(_Engine!$P$5=1,AW173&gt;0),ROUND(AW173*_Engine!$N$5/12,2),0)</f>
        <v>0</v>
      </c>
      <c r="T174" s="28">
        <f>IF(AND(_Engine!$P$6=1,AX173&gt;0),ROUND(AX173*_Engine!$N$6/12,2),0)</f>
        <v>0</v>
      </c>
      <c r="U174" s="28">
        <f>IF(AND(_Engine!$P$7=1,AY173&gt;0),ROUND(AY173*_Engine!$N$7/12,2),0)</f>
        <v>0</v>
      </c>
      <c r="V174" s="28">
        <f>IF(AND(_Engine!$P$8=1,AZ173&gt;0),ROUND(AZ173*_Engine!$N$8/12,2),0)</f>
        <v>0</v>
      </c>
      <c r="W174" s="28">
        <f>IF(AND(_Engine!$P$9=1,BA173&gt;0),ROUND(BA173*_Engine!$N$9/12,2),0)</f>
        <v>0</v>
      </c>
      <c r="X174" s="28">
        <f>IF(AND(_Engine!$P$10=1,BB173&gt;0),ROUND(BB173*_Engine!$N$10/12,2),0)</f>
        <v>0</v>
      </c>
      <c r="Y174" s="28">
        <f>IF(AND(_Engine!$P$11=1,BC173&gt;0),ROUND(BC173*_Engine!$N$11/12,2),0)</f>
        <v>0</v>
      </c>
      <c r="Z174" s="28">
        <f>IF(AND(_Engine!$P$12=1,BD173&gt;0),ROUND(BD173*_Engine!$N$12/12,2),0)</f>
        <v>0</v>
      </c>
      <c r="AA174" s="28">
        <f>IF(AND(_Engine!$P$3=1,AU173&gt;0),ROUND(MIN(_Engine!$O$3,AU173+Q174),2),0)</f>
        <v>0</v>
      </c>
      <c r="AB174" s="28">
        <f>IF(AND(_Engine!$P$4=1,AV173&gt;0),ROUND(MIN(_Engine!$O$4,AV173+R174),2),0)</f>
        <v>0</v>
      </c>
      <c r="AC174" s="28">
        <f>IF(AND(_Engine!$P$5=1,AW173&gt;0),ROUND(MIN(_Engine!$O$5,AW173+S174),2),0)</f>
        <v>0</v>
      </c>
      <c r="AD174" s="28">
        <f>IF(AND(_Engine!$P$6=1,AX173&gt;0),ROUND(MIN(_Engine!$O$6,AX173+T174),2),0)</f>
        <v>0</v>
      </c>
      <c r="AE174" s="28">
        <f>IF(AND(_Engine!$P$7=1,AY173&gt;0),ROUND(MIN(_Engine!$O$7,AY173+U174),2),0)</f>
        <v>0</v>
      </c>
      <c r="AF174" s="28">
        <f>IF(AND(_Engine!$P$8=1,AZ173&gt;0),ROUND(MIN(_Engine!$O$8,AZ173+V174),2),0)</f>
        <v>0</v>
      </c>
      <c r="AG174" s="28">
        <f>IF(AND(_Engine!$P$9=1,BA173&gt;0),ROUND(MIN(_Engine!$O$9,BA173+W174),2),0)</f>
        <v>0</v>
      </c>
      <c r="AH174" s="28">
        <f>IF(AND(_Engine!$P$10=1,BB173&gt;0),ROUND(MIN(_Engine!$O$10,BB173+X174),2),0)</f>
        <v>0</v>
      </c>
      <c r="AI174" s="28">
        <f>IF(AND(_Engine!$P$11=1,BC173&gt;0),ROUND(MIN(_Engine!$O$11,BC173+Y174),2),0)</f>
        <v>0</v>
      </c>
      <c r="AJ174" s="28">
        <f>IF(AND(_Engine!$P$12=1,BD173&gt;0),ROUND(MIN(_Engine!$O$12,BD173+Z174),2),0)</f>
        <v>0</v>
      </c>
      <c r="AK174" s="28">
        <f>IF(AND(_Engine!$P$3=1,AU173&gt;0),ROUND(MAX(0,MIN(AU173+Q174-AA174,BE174-0)),2),0)</f>
        <v>0</v>
      </c>
      <c r="AL174" s="28">
        <f>IF(AND(_Engine!$P$4=1,AV173&gt;0),ROUND(MAX(0,MIN(AV173+R174-AB174,BE174-SUM(AK174:AK174))),2),0)</f>
        <v>0</v>
      </c>
      <c r="AM174" s="28">
        <f>IF(AND(_Engine!$P$5=1,AW173&gt;0),ROUND(MAX(0,MIN(AW173+S174-AC174,BE174-SUM(AK174:AL174))),2),0)</f>
        <v>0</v>
      </c>
      <c r="AN174" s="28">
        <f>IF(AND(_Engine!$P$6=1,AX173&gt;0),ROUND(MAX(0,MIN(AX173+T174-AD174,BE174-SUM(AK174:AM174))),2),0)</f>
        <v>0</v>
      </c>
      <c r="AO174" s="28">
        <f>IF(AND(_Engine!$P$7=1,AY173&gt;0),ROUND(MAX(0,MIN(AY173+U174-AE174,BE174-SUM(AK174:AN174))),2),0)</f>
        <v>0</v>
      </c>
      <c r="AP174" s="28">
        <f>IF(AND(_Engine!$P$8=1,AZ173&gt;0),ROUND(MAX(0,MIN(AZ173+V174-AF174,BE174-SUM(AK174:AO174))),2),0)</f>
        <v>0</v>
      </c>
      <c r="AQ174" s="28">
        <f>IF(AND(_Engine!$P$9=1,BA173&gt;0),ROUND(MAX(0,MIN(BA173+W174-AG174,BE174-SUM(AK174:AP174))),2),0)</f>
        <v>0</v>
      </c>
      <c r="AR174" s="28">
        <f>IF(AND(_Engine!$P$10=1,BB173&gt;0),ROUND(MAX(0,MIN(BB173+X174-AH174,BE174-SUM(AK174:AQ174))),2),0)</f>
        <v>0</v>
      </c>
      <c r="AS174" s="28">
        <f>IF(AND(_Engine!$P$11=1,BC173&gt;0),ROUND(MAX(0,MIN(BC173+Y174-AI174,BE174-SUM(AK174:AR174))),2),0)</f>
        <v>0</v>
      </c>
      <c r="AT174" s="28">
        <f>IF(AND(_Engine!$P$12=1,BD173&gt;0),ROUND(MAX(0,MIN(BD173+Z174-AJ174,BE174-SUM(AK174:AS174))),2),0)</f>
        <v>0</v>
      </c>
      <c r="AU174" s="28">
        <f>IF(_Engine!$P$3=1,MAX(0,ROUND(AU173+Q174-AA174-AK174,2)),0)</f>
        <v>0</v>
      </c>
      <c r="AV174" s="28">
        <f>IF(_Engine!$P$4=1,MAX(0,ROUND(AV173+R174-AB174-AL174,2)),0)</f>
        <v>0</v>
      </c>
      <c r="AW174" s="28">
        <f>IF(_Engine!$P$5=1,MAX(0,ROUND(AW173+S174-AC174-AM174,2)),0)</f>
        <v>0</v>
      </c>
      <c r="AX174" s="28">
        <f>IF(_Engine!$P$6=1,MAX(0,ROUND(AX173+T174-AD174-AN174,2)),0)</f>
        <v>0</v>
      </c>
      <c r="AY174" s="28">
        <f>IF(_Engine!$P$7=1,MAX(0,ROUND(AY173+U174-AE174-AO174,2)),0)</f>
        <v>0</v>
      </c>
      <c r="AZ174" s="28">
        <f>IF(_Engine!$P$8=1,MAX(0,ROUND(AZ173+V174-AF174-AP174,2)),0)</f>
        <v>0</v>
      </c>
      <c r="BA174" s="28">
        <f>IF(_Engine!$P$9=1,MAX(0,ROUND(BA173+W174-AG174-AQ174,2)),0)</f>
        <v>0</v>
      </c>
      <c r="BB174" s="28">
        <f>IF(_Engine!$P$10=1,MAX(0,ROUND(BB173+X174-AH174-AR174,2)),0)</f>
        <v>0</v>
      </c>
      <c r="BC174" s="28">
        <f>IF(_Engine!$P$11=1,MAX(0,ROUND(BC173+Y174-AI174-AS174,2)),0)</f>
        <v>0</v>
      </c>
      <c r="BD174" s="28">
        <f>IF(_Engine!$P$12=1,MAX(0,ROUND(BD173+Z174-AJ174-AT174,2)),0)</f>
        <v>0</v>
      </c>
      <c r="BE174" s="28">
        <f>ROUND(IFERROR('Debt Planner'!$C$8,0)+IFERROR(C174,0)+MAX(0,_Engine!$E$14-SUM(AA174:AJ174)),2)</f>
        <v>0</v>
      </c>
    </row>
    <row r="175" spans="1:57" x14ac:dyDescent="0.3">
      <c r="A175" s="24">
        <v>167</v>
      </c>
      <c r="B175" s="25">
        <f t="shared" ca="1" si="8"/>
        <v>51247</v>
      </c>
      <c r="C175" s="26">
        <v>0</v>
      </c>
      <c r="D175" s="27">
        <f t="shared" si="6"/>
        <v>0</v>
      </c>
      <c r="E175" s="18" t="str">
        <f>IF(_Engine!$P$3=0,"",IF((AA175+AK175)&gt;0,AA175+AK175,""))</f>
        <v/>
      </c>
      <c r="F175" s="18" t="str">
        <f>IF(_Engine!$P$4=0,"",IF((AB175+AL175)&gt;0,AB175+AL175,""))</f>
        <v/>
      </c>
      <c r="G175" s="18" t="str">
        <f>IF(_Engine!$P$5=0,"",IF((AC175+AM175)&gt;0,AC175+AM175,""))</f>
        <v/>
      </c>
      <c r="H175" s="18" t="str">
        <f>IF(_Engine!$P$6=0,"",IF((AD175+AN175)&gt;0,AD175+AN175,""))</f>
        <v/>
      </c>
      <c r="I175" s="18" t="str">
        <f>IF(_Engine!$P$7=0,"",IF((AE175+AO175)&gt;0,AE175+AO175,""))</f>
        <v/>
      </c>
      <c r="J175" s="18" t="str">
        <f>IF(_Engine!$P$8=0,"",IF((AF175+AP175)&gt;0,AF175+AP175,""))</f>
        <v/>
      </c>
      <c r="K175" s="18" t="str">
        <f>IF(_Engine!$P$9=0,"",IF((AG175+AQ175)&gt;0,AG175+AQ175,""))</f>
        <v/>
      </c>
      <c r="L175" s="18" t="str">
        <f>IF(_Engine!$P$10=0,"",IF((AH175+AR175)&gt;0,AH175+AR175,""))</f>
        <v/>
      </c>
      <c r="M175" s="18" t="str">
        <f>IF(_Engine!$P$11=0,"",IF((AI175+AS175)&gt;0,AI175+AS175,""))</f>
        <v/>
      </c>
      <c r="N175" s="18" t="str">
        <f>IF(_Engine!$P$12=0,"",IF((AJ175+AT175)&gt;0,AJ175+AT175,""))</f>
        <v/>
      </c>
      <c r="O175" s="27">
        <f t="shared" si="7"/>
        <v>0</v>
      </c>
      <c r="Q175" s="28">
        <f>IF(AND(_Engine!$P$3=1,AU174&gt;0),ROUND(AU174*_Engine!$N$3/12,2),0)</f>
        <v>0</v>
      </c>
      <c r="R175" s="28">
        <f>IF(AND(_Engine!$P$4=1,AV174&gt;0),ROUND(AV174*_Engine!$N$4/12,2),0)</f>
        <v>0</v>
      </c>
      <c r="S175" s="28">
        <f>IF(AND(_Engine!$P$5=1,AW174&gt;0),ROUND(AW174*_Engine!$N$5/12,2),0)</f>
        <v>0</v>
      </c>
      <c r="T175" s="28">
        <f>IF(AND(_Engine!$P$6=1,AX174&gt;0),ROUND(AX174*_Engine!$N$6/12,2),0)</f>
        <v>0</v>
      </c>
      <c r="U175" s="28">
        <f>IF(AND(_Engine!$P$7=1,AY174&gt;0),ROUND(AY174*_Engine!$N$7/12,2),0)</f>
        <v>0</v>
      </c>
      <c r="V175" s="28">
        <f>IF(AND(_Engine!$P$8=1,AZ174&gt;0),ROUND(AZ174*_Engine!$N$8/12,2),0)</f>
        <v>0</v>
      </c>
      <c r="W175" s="28">
        <f>IF(AND(_Engine!$P$9=1,BA174&gt;0),ROUND(BA174*_Engine!$N$9/12,2),0)</f>
        <v>0</v>
      </c>
      <c r="X175" s="28">
        <f>IF(AND(_Engine!$P$10=1,BB174&gt;0),ROUND(BB174*_Engine!$N$10/12,2),0)</f>
        <v>0</v>
      </c>
      <c r="Y175" s="28">
        <f>IF(AND(_Engine!$P$11=1,BC174&gt;0),ROUND(BC174*_Engine!$N$11/12,2),0)</f>
        <v>0</v>
      </c>
      <c r="Z175" s="28">
        <f>IF(AND(_Engine!$P$12=1,BD174&gt;0),ROUND(BD174*_Engine!$N$12/12,2),0)</f>
        <v>0</v>
      </c>
      <c r="AA175" s="28">
        <f>IF(AND(_Engine!$P$3=1,AU174&gt;0),ROUND(MIN(_Engine!$O$3,AU174+Q175),2),0)</f>
        <v>0</v>
      </c>
      <c r="AB175" s="28">
        <f>IF(AND(_Engine!$P$4=1,AV174&gt;0),ROUND(MIN(_Engine!$O$4,AV174+R175),2),0)</f>
        <v>0</v>
      </c>
      <c r="AC175" s="28">
        <f>IF(AND(_Engine!$P$5=1,AW174&gt;0),ROUND(MIN(_Engine!$O$5,AW174+S175),2),0)</f>
        <v>0</v>
      </c>
      <c r="AD175" s="28">
        <f>IF(AND(_Engine!$P$6=1,AX174&gt;0),ROUND(MIN(_Engine!$O$6,AX174+T175),2),0)</f>
        <v>0</v>
      </c>
      <c r="AE175" s="28">
        <f>IF(AND(_Engine!$P$7=1,AY174&gt;0),ROUND(MIN(_Engine!$O$7,AY174+U175),2),0)</f>
        <v>0</v>
      </c>
      <c r="AF175" s="28">
        <f>IF(AND(_Engine!$P$8=1,AZ174&gt;0),ROUND(MIN(_Engine!$O$8,AZ174+V175),2),0)</f>
        <v>0</v>
      </c>
      <c r="AG175" s="28">
        <f>IF(AND(_Engine!$P$9=1,BA174&gt;0),ROUND(MIN(_Engine!$O$9,BA174+W175),2),0)</f>
        <v>0</v>
      </c>
      <c r="AH175" s="28">
        <f>IF(AND(_Engine!$P$10=1,BB174&gt;0),ROUND(MIN(_Engine!$O$10,BB174+X175),2),0)</f>
        <v>0</v>
      </c>
      <c r="AI175" s="28">
        <f>IF(AND(_Engine!$P$11=1,BC174&gt;0),ROUND(MIN(_Engine!$O$11,BC174+Y175),2),0)</f>
        <v>0</v>
      </c>
      <c r="AJ175" s="28">
        <f>IF(AND(_Engine!$P$12=1,BD174&gt;0),ROUND(MIN(_Engine!$O$12,BD174+Z175),2),0)</f>
        <v>0</v>
      </c>
      <c r="AK175" s="28">
        <f>IF(AND(_Engine!$P$3=1,AU174&gt;0),ROUND(MAX(0,MIN(AU174+Q175-AA175,BE175-0)),2),0)</f>
        <v>0</v>
      </c>
      <c r="AL175" s="28">
        <f>IF(AND(_Engine!$P$4=1,AV174&gt;0),ROUND(MAX(0,MIN(AV174+R175-AB175,BE175-SUM(AK175:AK175))),2),0)</f>
        <v>0</v>
      </c>
      <c r="AM175" s="28">
        <f>IF(AND(_Engine!$P$5=1,AW174&gt;0),ROUND(MAX(0,MIN(AW174+S175-AC175,BE175-SUM(AK175:AL175))),2),0)</f>
        <v>0</v>
      </c>
      <c r="AN175" s="28">
        <f>IF(AND(_Engine!$P$6=1,AX174&gt;0),ROUND(MAX(0,MIN(AX174+T175-AD175,BE175-SUM(AK175:AM175))),2),0)</f>
        <v>0</v>
      </c>
      <c r="AO175" s="28">
        <f>IF(AND(_Engine!$P$7=1,AY174&gt;0),ROUND(MAX(0,MIN(AY174+U175-AE175,BE175-SUM(AK175:AN175))),2),0)</f>
        <v>0</v>
      </c>
      <c r="AP175" s="28">
        <f>IF(AND(_Engine!$P$8=1,AZ174&gt;0),ROUND(MAX(0,MIN(AZ174+V175-AF175,BE175-SUM(AK175:AO175))),2),0)</f>
        <v>0</v>
      </c>
      <c r="AQ175" s="28">
        <f>IF(AND(_Engine!$P$9=1,BA174&gt;0),ROUND(MAX(0,MIN(BA174+W175-AG175,BE175-SUM(AK175:AP175))),2),0)</f>
        <v>0</v>
      </c>
      <c r="AR175" s="28">
        <f>IF(AND(_Engine!$P$10=1,BB174&gt;0),ROUND(MAX(0,MIN(BB174+X175-AH175,BE175-SUM(AK175:AQ175))),2),0)</f>
        <v>0</v>
      </c>
      <c r="AS175" s="28">
        <f>IF(AND(_Engine!$P$11=1,BC174&gt;0),ROUND(MAX(0,MIN(BC174+Y175-AI175,BE175-SUM(AK175:AR175))),2),0)</f>
        <v>0</v>
      </c>
      <c r="AT175" s="28">
        <f>IF(AND(_Engine!$P$12=1,BD174&gt;0),ROUND(MAX(0,MIN(BD174+Z175-AJ175,BE175-SUM(AK175:AS175))),2),0)</f>
        <v>0</v>
      </c>
      <c r="AU175" s="28">
        <f>IF(_Engine!$P$3=1,MAX(0,ROUND(AU174+Q175-AA175-AK175,2)),0)</f>
        <v>0</v>
      </c>
      <c r="AV175" s="28">
        <f>IF(_Engine!$P$4=1,MAX(0,ROUND(AV174+R175-AB175-AL175,2)),0)</f>
        <v>0</v>
      </c>
      <c r="AW175" s="28">
        <f>IF(_Engine!$P$5=1,MAX(0,ROUND(AW174+S175-AC175-AM175,2)),0)</f>
        <v>0</v>
      </c>
      <c r="AX175" s="28">
        <f>IF(_Engine!$P$6=1,MAX(0,ROUND(AX174+T175-AD175-AN175,2)),0)</f>
        <v>0</v>
      </c>
      <c r="AY175" s="28">
        <f>IF(_Engine!$P$7=1,MAX(0,ROUND(AY174+U175-AE175-AO175,2)),0)</f>
        <v>0</v>
      </c>
      <c r="AZ175" s="28">
        <f>IF(_Engine!$P$8=1,MAX(0,ROUND(AZ174+V175-AF175-AP175,2)),0)</f>
        <v>0</v>
      </c>
      <c r="BA175" s="28">
        <f>IF(_Engine!$P$9=1,MAX(0,ROUND(BA174+W175-AG175-AQ175,2)),0)</f>
        <v>0</v>
      </c>
      <c r="BB175" s="28">
        <f>IF(_Engine!$P$10=1,MAX(0,ROUND(BB174+X175-AH175-AR175,2)),0)</f>
        <v>0</v>
      </c>
      <c r="BC175" s="28">
        <f>IF(_Engine!$P$11=1,MAX(0,ROUND(BC174+Y175-AI175-AS175,2)),0)</f>
        <v>0</v>
      </c>
      <c r="BD175" s="28">
        <f>IF(_Engine!$P$12=1,MAX(0,ROUND(BD174+Z175-AJ175-AT175,2)),0)</f>
        <v>0</v>
      </c>
      <c r="BE175" s="28">
        <f>ROUND(IFERROR('Debt Planner'!$C$8,0)+IFERROR(C175,0)+MAX(0,_Engine!$E$14-SUM(AA175:AJ175)),2)</f>
        <v>0</v>
      </c>
    </row>
    <row r="176" spans="1:57" x14ac:dyDescent="0.3">
      <c r="A176" s="24">
        <v>168</v>
      </c>
      <c r="B176" s="25">
        <f t="shared" ca="1" si="8"/>
        <v>51277</v>
      </c>
      <c r="C176" s="26">
        <v>0</v>
      </c>
      <c r="D176" s="27">
        <f t="shared" si="6"/>
        <v>0</v>
      </c>
      <c r="E176" s="18" t="str">
        <f>IF(_Engine!$P$3=0,"",IF((AA176+AK176)&gt;0,AA176+AK176,""))</f>
        <v/>
      </c>
      <c r="F176" s="18" t="str">
        <f>IF(_Engine!$P$4=0,"",IF((AB176+AL176)&gt;0,AB176+AL176,""))</f>
        <v/>
      </c>
      <c r="G176" s="18" t="str">
        <f>IF(_Engine!$P$5=0,"",IF((AC176+AM176)&gt;0,AC176+AM176,""))</f>
        <v/>
      </c>
      <c r="H176" s="18" t="str">
        <f>IF(_Engine!$P$6=0,"",IF((AD176+AN176)&gt;0,AD176+AN176,""))</f>
        <v/>
      </c>
      <c r="I176" s="18" t="str">
        <f>IF(_Engine!$P$7=0,"",IF((AE176+AO176)&gt;0,AE176+AO176,""))</f>
        <v/>
      </c>
      <c r="J176" s="18" t="str">
        <f>IF(_Engine!$P$8=0,"",IF((AF176+AP176)&gt;0,AF176+AP176,""))</f>
        <v/>
      </c>
      <c r="K176" s="18" t="str">
        <f>IF(_Engine!$P$9=0,"",IF((AG176+AQ176)&gt;0,AG176+AQ176,""))</f>
        <v/>
      </c>
      <c r="L176" s="18" t="str">
        <f>IF(_Engine!$P$10=0,"",IF((AH176+AR176)&gt;0,AH176+AR176,""))</f>
        <v/>
      </c>
      <c r="M176" s="18" t="str">
        <f>IF(_Engine!$P$11=0,"",IF((AI176+AS176)&gt;0,AI176+AS176,""))</f>
        <v/>
      </c>
      <c r="N176" s="18" t="str">
        <f>IF(_Engine!$P$12=0,"",IF((AJ176+AT176)&gt;0,AJ176+AT176,""))</f>
        <v/>
      </c>
      <c r="O176" s="27">
        <f t="shared" si="7"/>
        <v>0</v>
      </c>
      <c r="Q176" s="28">
        <f>IF(AND(_Engine!$P$3=1,AU175&gt;0),ROUND(AU175*_Engine!$N$3/12,2),0)</f>
        <v>0</v>
      </c>
      <c r="R176" s="28">
        <f>IF(AND(_Engine!$P$4=1,AV175&gt;0),ROUND(AV175*_Engine!$N$4/12,2),0)</f>
        <v>0</v>
      </c>
      <c r="S176" s="28">
        <f>IF(AND(_Engine!$P$5=1,AW175&gt;0),ROUND(AW175*_Engine!$N$5/12,2),0)</f>
        <v>0</v>
      </c>
      <c r="T176" s="28">
        <f>IF(AND(_Engine!$P$6=1,AX175&gt;0),ROUND(AX175*_Engine!$N$6/12,2),0)</f>
        <v>0</v>
      </c>
      <c r="U176" s="28">
        <f>IF(AND(_Engine!$P$7=1,AY175&gt;0),ROUND(AY175*_Engine!$N$7/12,2),0)</f>
        <v>0</v>
      </c>
      <c r="V176" s="28">
        <f>IF(AND(_Engine!$P$8=1,AZ175&gt;0),ROUND(AZ175*_Engine!$N$8/12,2),0)</f>
        <v>0</v>
      </c>
      <c r="W176" s="28">
        <f>IF(AND(_Engine!$P$9=1,BA175&gt;0),ROUND(BA175*_Engine!$N$9/12,2),0)</f>
        <v>0</v>
      </c>
      <c r="X176" s="28">
        <f>IF(AND(_Engine!$P$10=1,BB175&gt;0),ROUND(BB175*_Engine!$N$10/12,2),0)</f>
        <v>0</v>
      </c>
      <c r="Y176" s="28">
        <f>IF(AND(_Engine!$P$11=1,BC175&gt;0),ROUND(BC175*_Engine!$N$11/12,2),0)</f>
        <v>0</v>
      </c>
      <c r="Z176" s="28">
        <f>IF(AND(_Engine!$P$12=1,BD175&gt;0),ROUND(BD175*_Engine!$N$12/12,2),0)</f>
        <v>0</v>
      </c>
      <c r="AA176" s="28">
        <f>IF(AND(_Engine!$P$3=1,AU175&gt;0),ROUND(MIN(_Engine!$O$3,AU175+Q176),2),0)</f>
        <v>0</v>
      </c>
      <c r="AB176" s="28">
        <f>IF(AND(_Engine!$P$4=1,AV175&gt;0),ROUND(MIN(_Engine!$O$4,AV175+R176),2),0)</f>
        <v>0</v>
      </c>
      <c r="AC176" s="28">
        <f>IF(AND(_Engine!$P$5=1,AW175&gt;0),ROUND(MIN(_Engine!$O$5,AW175+S176),2),0)</f>
        <v>0</v>
      </c>
      <c r="AD176" s="28">
        <f>IF(AND(_Engine!$P$6=1,AX175&gt;0),ROUND(MIN(_Engine!$O$6,AX175+T176),2),0)</f>
        <v>0</v>
      </c>
      <c r="AE176" s="28">
        <f>IF(AND(_Engine!$P$7=1,AY175&gt;0),ROUND(MIN(_Engine!$O$7,AY175+U176),2),0)</f>
        <v>0</v>
      </c>
      <c r="AF176" s="28">
        <f>IF(AND(_Engine!$P$8=1,AZ175&gt;0),ROUND(MIN(_Engine!$O$8,AZ175+V176),2),0)</f>
        <v>0</v>
      </c>
      <c r="AG176" s="28">
        <f>IF(AND(_Engine!$P$9=1,BA175&gt;0),ROUND(MIN(_Engine!$O$9,BA175+W176),2),0)</f>
        <v>0</v>
      </c>
      <c r="AH176" s="28">
        <f>IF(AND(_Engine!$P$10=1,BB175&gt;0),ROUND(MIN(_Engine!$O$10,BB175+X176),2),0)</f>
        <v>0</v>
      </c>
      <c r="AI176" s="28">
        <f>IF(AND(_Engine!$P$11=1,BC175&gt;0),ROUND(MIN(_Engine!$O$11,BC175+Y176),2),0)</f>
        <v>0</v>
      </c>
      <c r="AJ176" s="28">
        <f>IF(AND(_Engine!$P$12=1,BD175&gt;0),ROUND(MIN(_Engine!$O$12,BD175+Z176),2),0)</f>
        <v>0</v>
      </c>
      <c r="AK176" s="28">
        <f>IF(AND(_Engine!$P$3=1,AU175&gt;0),ROUND(MAX(0,MIN(AU175+Q176-AA176,BE176-0)),2),0)</f>
        <v>0</v>
      </c>
      <c r="AL176" s="28">
        <f>IF(AND(_Engine!$P$4=1,AV175&gt;0),ROUND(MAX(0,MIN(AV175+R176-AB176,BE176-SUM(AK176:AK176))),2),0)</f>
        <v>0</v>
      </c>
      <c r="AM176" s="28">
        <f>IF(AND(_Engine!$P$5=1,AW175&gt;0),ROUND(MAX(0,MIN(AW175+S176-AC176,BE176-SUM(AK176:AL176))),2),0)</f>
        <v>0</v>
      </c>
      <c r="AN176" s="28">
        <f>IF(AND(_Engine!$P$6=1,AX175&gt;0),ROUND(MAX(0,MIN(AX175+T176-AD176,BE176-SUM(AK176:AM176))),2),0)</f>
        <v>0</v>
      </c>
      <c r="AO176" s="28">
        <f>IF(AND(_Engine!$P$7=1,AY175&gt;0),ROUND(MAX(0,MIN(AY175+U176-AE176,BE176-SUM(AK176:AN176))),2),0)</f>
        <v>0</v>
      </c>
      <c r="AP176" s="28">
        <f>IF(AND(_Engine!$P$8=1,AZ175&gt;0),ROUND(MAX(0,MIN(AZ175+V176-AF176,BE176-SUM(AK176:AO176))),2),0)</f>
        <v>0</v>
      </c>
      <c r="AQ176" s="28">
        <f>IF(AND(_Engine!$P$9=1,BA175&gt;0),ROUND(MAX(0,MIN(BA175+W176-AG176,BE176-SUM(AK176:AP176))),2),0)</f>
        <v>0</v>
      </c>
      <c r="AR176" s="28">
        <f>IF(AND(_Engine!$P$10=1,BB175&gt;0),ROUND(MAX(0,MIN(BB175+X176-AH176,BE176-SUM(AK176:AQ176))),2),0)</f>
        <v>0</v>
      </c>
      <c r="AS176" s="28">
        <f>IF(AND(_Engine!$P$11=1,BC175&gt;0),ROUND(MAX(0,MIN(BC175+Y176-AI176,BE176-SUM(AK176:AR176))),2),0)</f>
        <v>0</v>
      </c>
      <c r="AT176" s="28">
        <f>IF(AND(_Engine!$P$12=1,BD175&gt;0),ROUND(MAX(0,MIN(BD175+Z176-AJ176,BE176-SUM(AK176:AS176))),2),0)</f>
        <v>0</v>
      </c>
      <c r="AU176" s="28">
        <f>IF(_Engine!$P$3=1,MAX(0,ROUND(AU175+Q176-AA176-AK176,2)),0)</f>
        <v>0</v>
      </c>
      <c r="AV176" s="28">
        <f>IF(_Engine!$P$4=1,MAX(0,ROUND(AV175+R176-AB176-AL176,2)),0)</f>
        <v>0</v>
      </c>
      <c r="AW176" s="28">
        <f>IF(_Engine!$P$5=1,MAX(0,ROUND(AW175+S176-AC176-AM176,2)),0)</f>
        <v>0</v>
      </c>
      <c r="AX176" s="28">
        <f>IF(_Engine!$P$6=1,MAX(0,ROUND(AX175+T176-AD176-AN176,2)),0)</f>
        <v>0</v>
      </c>
      <c r="AY176" s="28">
        <f>IF(_Engine!$P$7=1,MAX(0,ROUND(AY175+U176-AE176-AO176,2)),0)</f>
        <v>0</v>
      </c>
      <c r="AZ176" s="28">
        <f>IF(_Engine!$P$8=1,MAX(0,ROUND(AZ175+V176-AF176-AP176,2)),0)</f>
        <v>0</v>
      </c>
      <c r="BA176" s="28">
        <f>IF(_Engine!$P$9=1,MAX(0,ROUND(BA175+W176-AG176-AQ176,2)),0)</f>
        <v>0</v>
      </c>
      <c r="BB176" s="28">
        <f>IF(_Engine!$P$10=1,MAX(0,ROUND(BB175+X176-AH176-AR176,2)),0)</f>
        <v>0</v>
      </c>
      <c r="BC176" s="28">
        <f>IF(_Engine!$P$11=1,MAX(0,ROUND(BC175+Y176-AI176-AS176,2)),0)</f>
        <v>0</v>
      </c>
      <c r="BD176" s="28">
        <f>IF(_Engine!$P$12=1,MAX(0,ROUND(BD175+Z176-AJ176-AT176,2)),0)</f>
        <v>0</v>
      </c>
      <c r="BE176" s="28">
        <f>ROUND(IFERROR('Debt Planner'!$C$8,0)+IFERROR(C176,0)+MAX(0,_Engine!$E$14-SUM(AA176:AJ176)),2)</f>
        <v>0</v>
      </c>
    </row>
    <row r="177" spans="1:57" x14ac:dyDescent="0.3">
      <c r="A177" s="24">
        <v>169</v>
      </c>
      <c r="B177" s="25">
        <f t="shared" ca="1" si="8"/>
        <v>51308</v>
      </c>
      <c r="C177" s="26">
        <v>0</v>
      </c>
      <c r="D177" s="27">
        <f t="shared" si="6"/>
        <v>0</v>
      </c>
      <c r="E177" s="18" t="str">
        <f>IF(_Engine!$P$3=0,"",IF((AA177+AK177)&gt;0,AA177+AK177,""))</f>
        <v/>
      </c>
      <c r="F177" s="18" t="str">
        <f>IF(_Engine!$P$4=0,"",IF((AB177+AL177)&gt;0,AB177+AL177,""))</f>
        <v/>
      </c>
      <c r="G177" s="18" t="str">
        <f>IF(_Engine!$P$5=0,"",IF((AC177+AM177)&gt;0,AC177+AM177,""))</f>
        <v/>
      </c>
      <c r="H177" s="18" t="str">
        <f>IF(_Engine!$P$6=0,"",IF((AD177+AN177)&gt;0,AD177+AN177,""))</f>
        <v/>
      </c>
      <c r="I177" s="18" t="str">
        <f>IF(_Engine!$P$7=0,"",IF((AE177+AO177)&gt;0,AE177+AO177,""))</f>
        <v/>
      </c>
      <c r="J177" s="18" t="str">
        <f>IF(_Engine!$P$8=0,"",IF((AF177+AP177)&gt;0,AF177+AP177,""))</f>
        <v/>
      </c>
      <c r="K177" s="18" t="str">
        <f>IF(_Engine!$P$9=0,"",IF((AG177+AQ177)&gt;0,AG177+AQ177,""))</f>
        <v/>
      </c>
      <c r="L177" s="18" t="str">
        <f>IF(_Engine!$P$10=0,"",IF((AH177+AR177)&gt;0,AH177+AR177,""))</f>
        <v/>
      </c>
      <c r="M177" s="18" t="str">
        <f>IF(_Engine!$P$11=0,"",IF((AI177+AS177)&gt;0,AI177+AS177,""))</f>
        <v/>
      </c>
      <c r="N177" s="18" t="str">
        <f>IF(_Engine!$P$12=0,"",IF((AJ177+AT177)&gt;0,AJ177+AT177,""))</f>
        <v/>
      </c>
      <c r="O177" s="27">
        <f t="shared" si="7"/>
        <v>0</v>
      </c>
      <c r="Q177" s="28">
        <f>IF(AND(_Engine!$P$3=1,AU176&gt;0),ROUND(AU176*_Engine!$N$3/12,2),0)</f>
        <v>0</v>
      </c>
      <c r="R177" s="28">
        <f>IF(AND(_Engine!$P$4=1,AV176&gt;0),ROUND(AV176*_Engine!$N$4/12,2),0)</f>
        <v>0</v>
      </c>
      <c r="S177" s="28">
        <f>IF(AND(_Engine!$P$5=1,AW176&gt;0),ROUND(AW176*_Engine!$N$5/12,2),0)</f>
        <v>0</v>
      </c>
      <c r="T177" s="28">
        <f>IF(AND(_Engine!$P$6=1,AX176&gt;0),ROUND(AX176*_Engine!$N$6/12,2),0)</f>
        <v>0</v>
      </c>
      <c r="U177" s="28">
        <f>IF(AND(_Engine!$P$7=1,AY176&gt;0),ROUND(AY176*_Engine!$N$7/12,2),0)</f>
        <v>0</v>
      </c>
      <c r="V177" s="28">
        <f>IF(AND(_Engine!$P$8=1,AZ176&gt;0),ROUND(AZ176*_Engine!$N$8/12,2),0)</f>
        <v>0</v>
      </c>
      <c r="W177" s="28">
        <f>IF(AND(_Engine!$P$9=1,BA176&gt;0),ROUND(BA176*_Engine!$N$9/12,2),0)</f>
        <v>0</v>
      </c>
      <c r="X177" s="28">
        <f>IF(AND(_Engine!$P$10=1,BB176&gt;0),ROUND(BB176*_Engine!$N$10/12,2),0)</f>
        <v>0</v>
      </c>
      <c r="Y177" s="28">
        <f>IF(AND(_Engine!$P$11=1,BC176&gt;0),ROUND(BC176*_Engine!$N$11/12,2),0)</f>
        <v>0</v>
      </c>
      <c r="Z177" s="28">
        <f>IF(AND(_Engine!$P$12=1,BD176&gt;0),ROUND(BD176*_Engine!$N$12/12,2),0)</f>
        <v>0</v>
      </c>
      <c r="AA177" s="28">
        <f>IF(AND(_Engine!$P$3=1,AU176&gt;0),ROUND(MIN(_Engine!$O$3,AU176+Q177),2),0)</f>
        <v>0</v>
      </c>
      <c r="AB177" s="28">
        <f>IF(AND(_Engine!$P$4=1,AV176&gt;0),ROUND(MIN(_Engine!$O$4,AV176+R177),2),0)</f>
        <v>0</v>
      </c>
      <c r="AC177" s="28">
        <f>IF(AND(_Engine!$P$5=1,AW176&gt;0),ROUND(MIN(_Engine!$O$5,AW176+S177),2),0)</f>
        <v>0</v>
      </c>
      <c r="AD177" s="28">
        <f>IF(AND(_Engine!$P$6=1,AX176&gt;0),ROUND(MIN(_Engine!$O$6,AX176+T177),2),0)</f>
        <v>0</v>
      </c>
      <c r="AE177" s="28">
        <f>IF(AND(_Engine!$P$7=1,AY176&gt;0),ROUND(MIN(_Engine!$O$7,AY176+U177),2),0)</f>
        <v>0</v>
      </c>
      <c r="AF177" s="28">
        <f>IF(AND(_Engine!$P$8=1,AZ176&gt;0),ROUND(MIN(_Engine!$O$8,AZ176+V177),2),0)</f>
        <v>0</v>
      </c>
      <c r="AG177" s="28">
        <f>IF(AND(_Engine!$P$9=1,BA176&gt;0),ROUND(MIN(_Engine!$O$9,BA176+W177),2),0)</f>
        <v>0</v>
      </c>
      <c r="AH177" s="28">
        <f>IF(AND(_Engine!$P$10=1,BB176&gt;0),ROUND(MIN(_Engine!$O$10,BB176+X177),2),0)</f>
        <v>0</v>
      </c>
      <c r="AI177" s="28">
        <f>IF(AND(_Engine!$P$11=1,BC176&gt;0),ROUND(MIN(_Engine!$O$11,BC176+Y177),2),0)</f>
        <v>0</v>
      </c>
      <c r="AJ177" s="28">
        <f>IF(AND(_Engine!$P$12=1,BD176&gt;0),ROUND(MIN(_Engine!$O$12,BD176+Z177),2),0)</f>
        <v>0</v>
      </c>
      <c r="AK177" s="28">
        <f>IF(AND(_Engine!$P$3=1,AU176&gt;0),ROUND(MAX(0,MIN(AU176+Q177-AA177,BE177-0)),2),0)</f>
        <v>0</v>
      </c>
      <c r="AL177" s="28">
        <f>IF(AND(_Engine!$P$4=1,AV176&gt;0),ROUND(MAX(0,MIN(AV176+R177-AB177,BE177-SUM(AK177:AK177))),2),0)</f>
        <v>0</v>
      </c>
      <c r="AM177" s="28">
        <f>IF(AND(_Engine!$P$5=1,AW176&gt;0),ROUND(MAX(0,MIN(AW176+S177-AC177,BE177-SUM(AK177:AL177))),2),0)</f>
        <v>0</v>
      </c>
      <c r="AN177" s="28">
        <f>IF(AND(_Engine!$P$6=1,AX176&gt;0),ROUND(MAX(0,MIN(AX176+T177-AD177,BE177-SUM(AK177:AM177))),2),0)</f>
        <v>0</v>
      </c>
      <c r="AO177" s="28">
        <f>IF(AND(_Engine!$P$7=1,AY176&gt;0),ROUND(MAX(0,MIN(AY176+U177-AE177,BE177-SUM(AK177:AN177))),2),0)</f>
        <v>0</v>
      </c>
      <c r="AP177" s="28">
        <f>IF(AND(_Engine!$P$8=1,AZ176&gt;0),ROUND(MAX(0,MIN(AZ176+V177-AF177,BE177-SUM(AK177:AO177))),2),0)</f>
        <v>0</v>
      </c>
      <c r="AQ177" s="28">
        <f>IF(AND(_Engine!$P$9=1,BA176&gt;0),ROUND(MAX(0,MIN(BA176+W177-AG177,BE177-SUM(AK177:AP177))),2),0)</f>
        <v>0</v>
      </c>
      <c r="AR177" s="28">
        <f>IF(AND(_Engine!$P$10=1,BB176&gt;0),ROUND(MAX(0,MIN(BB176+X177-AH177,BE177-SUM(AK177:AQ177))),2),0)</f>
        <v>0</v>
      </c>
      <c r="AS177" s="28">
        <f>IF(AND(_Engine!$P$11=1,BC176&gt;0),ROUND(MAX(0,MIN(BC176+Y177-AI177,BE177-SUM(AK177:AR177))),2),0)</f>
        <v>0</v>
      </c>
      <c r="AT177" s="28">
        <f>IF(AND(_Engine!$P$12=1,BD176&gt;0),ROUND(MAX(0,MIN(BD176+Z177-AJ177,BE177-SUM(AK177:AS177))),2),0)</f>
        <v>0</v>
      </c>
      <c r="AU177" s="28">
        <f>IF(_Engine!$P$3=1,MAX(0,ROUND(AU176+Q177-AA177-AK177,2)),0)</f>
        <v>0</v>
      </c>
      <c r="AV177" s="28">
        <f>IF(_Engine!$P$4=1,MAX(0,ROUND(AV176+R177-AB177-AL177,2)),0)</f>
        <v>0</v>
      </c>
      <c r="AW177" s="28">
        <f>IF(_Engine!$P$5=1,MAX(0,ROUND(AW176+S177-AC177-AM177,2)),0)</f>
        <v>0</v>
      </c>
      <c r="AX177" s="28">
        <f>IF(_Engine!$P$6=1,MAX(0,ROUND(AX176+T177-AD177-AN177,2)),0)</f>
        <v>0</v>
      </c>
      <c r="AY177" s="28">
        <f>IF(_Engine!$P$7=1,MAX(0,ROUND(AY176+U177-AE177-AO177,2)),0)</f>
        <v>0</v>
      </c>
      <c r="AZ177" s="28">
        <f>IF(_Engine!$P$8=1,MAX(0,ROUND(AZ176+V177-AF177-AP177,2)),0)</f>
        <v>0</v>
      </c>
      <c r="BA177" s="28">
        <f>IF(_Engine!$P$9=1,MAX(0,ROUND(BA176+W177-AG177-AQ177,2)),0)</f>
        <v>0</v>
      </c>
      <c r="BB177" s="28">
        <f>IF(_Engine!$P$10=1,MAX(0,ROUND(BB176+X177-AH177-AR177,2)),0)</f>
        <v>0</v>
      </c>
      <c r="BC177" s="28">
        <f>IF(_Engine!$P$11=1,MAX(0,ROUND(BC176+Y177-AI177-AS177,2)),0)</f>
        <v>0</v>
      </c>
      <c r="BD177" s="28">
        <f>IF(_Engine!$P$12=1,MAX(0,ROUND(BD176+Z177-AJ177-AT177,2)),0)</f>
        <v>0</v>
      </c>
      <c r="BE177" s="28">
        <f>ROUND(IFERROR('Debt Planner'!$C$8,0)+IFERROR(C177,0)+MAX(0,_Engine!$E$14-SUM(AA177:AJ177)),2)</f>
        <v>0</v>
      </c>
    </row>
    <row r="178" spans="1:57" x14ac:dyDescent="0.3">
      <c r="A178" s="24">
        <v>170</v>
      </c>
      <c r="B178" s="25">
        <f t="shared" ca="1" si="8"/>
        <v>51338</v>
      </c>
      <c r="C178" s="26">
        <v>0</v>
      </c>
      <c r="D178" s="27">
        <f t="shared" si="6"/>
        <v>0</v>
      </c>
      <c r="E178" s="18" t="str">
        <f>IF(_Engine!$P$3=0,"",IF((AA178+AK178)&gt;0,AA178+AK178,""))</f>
        <v/>
      </c>
      <c r="F178" s="18" t="str">
        <f>IF(_Engine!$P$4=0,"",IF((AB178+AL178)&gt;0,AB178+AL178,""))</f>
        <v/>
      </c>
      <c r="G178" s="18" t="str">
        <f>IF(_Engine!$P$5=0,"",IF((AC178+AM178)&gt;0,AC178+AM178,""))</f>
        <v/>
      </c>
      <c r="H178" s="18" t="str">
        <f>IF(_Engine!$P$6=0,"",IF((AD178+AN178)&gt;0,AD178+AN178,""))</f>
        <v/>
      </c>
      <c r="I178" s="18" t="str">
        <f>IF(_Engine!$P$7=0,"",IF((AE178+AO178)&gt;0,AE178+AO178,""))</f>
        <v/>
      </c>
      <c r="J178" s="18" t="str">
        <f>IF(_Engine!$P$8=0,"",IF((AF178+AP178)&gt;0,AF178+AP178,""))</f>
        <v/>
      </c>
      <c r="K178" s="18" t="str">
        <f>IF(_Engine!$P$9=0,"",IF((AG178+AQ178)&gt;0,AG178+AQ178,""))</f>
        <v/>
      </c>
      <c r="L178" s="18" t="str">
        <f>IF(_Engine!$P$10=0,"",IF((AH178+AR178)&gt;0,AH178+AR178,""))</f>
        <v/>
      </c>
      <c r="M178" s="18" t="str">
        <f>IF(_Engine!$P$11=0,"",IF((AI178+AS178)&gt;0,AI178+AS178,""))</f>
        <v/>
      </c>
      <c r="N178" s="18" t="str">
        <f>IF(_Engine!$P$12=0,"",IF((AJ178+AT178)&gt;0,AJ178+AT178,""))</f>
        <v/>
      </c>
      <c r="O178" s="27">
        <f t="shared" si="7"/>
        <v>0</v>
      </c>
      <c r="Q178" s="28">
        <f>IF(AND(_Engine!$P$3=1,AU177&gt;0),ROUND(AU177*_Engine!$N$3/12,2),0)</f>
        <v>0</v>
      </c>
      <c r="R178" s="28">
        <f>IF(AND(_Engine!$P$4=1,AV177&gt;0),ROUND(AV177*_Engine!$N$4/12,2),0)</f>
        <v>0</v>
      </c>
      <c r="S178" s="28">
        <f>IF(AND(_Engine!$P$5=1,AW177&gt;0),ROUND(AW177*_Engine!$N$5/12,2),0)</f>
        <v>0</v>
      </c>
      <c r="T178" s="28">
        <f>IF(AND(_Engine!$P$6=1,AX177&gt;0),ROUND(AX177*_Engine!$N$6/12,2),0)</f>
        <v>0</v>
      </c>
      <c r="U178" s="28">
        <f>IF(AND(_Engine!$P$7=1,AY177&gt;0),ROUND(AY177*_Engine!$N$7/12,2),0)</f>
        <v>0</v>
      </c>
      <c r="V178" s="28">
        <f>IF(AND(_Engine!$P$8=1,AZ177&gt;0),ROUND(AZ177*_Engine!$N$8/12,2),0)</f>
        <v>0</v>
      </c>
      <c r="W178" s="28">
        <f>IF(AND(_Engine!$P$9=1,BA177&gt;0),ROUND(BA177*_Engine!$N$9/12,2),0)</f>
        <v>0</v>
      </c>
      <c r="X178" s="28">
        <f>IF(AND(_Engine!$P$10=1,BB177&gt;0),ROUND(BB177*_Engine!$N$10/12,2),0)</f>
        <v>0</v>
      </c>
      <c r="Y178" s="28">
        <f>IF(AND(_Engine!$P$11=1,BC177&gt;0),ROUND(BC177*_Engine!$N$11/12,2),0)</f>
        <v>0</v>
      </c>
      <c r="Z178" s="28">
        <f>IF(AND(_Engine!$P$12=1,BD177&gt;0),ROUND(BD177*_Engine!$N$12/12,2),0)</f>
        <v>0</v>
      </c>
      <c r="AA178" s="28">
        <f>IF(AND(_Engine!$P$3=1,AU177&gt;0),ROUND(MIN(_Engine!$O$3,AU177+Q178),2),0)</f>
        <v>0</v>
      </c>
      <c r="AB178" s="28">
        <f>IF(AND(_Engine!$P$4=1,AV177&gt;0),ROUND(MIN(_Engine!$O$4,AV177+R178),2),0)</f>
        <v>0</v>
      </c>
      <c r="AC178" s="28">
        <f>IF(AND(_Engine!$P$5=1,AW177&gt;0),ROUND(MIN(_Engine!$O$5,AW177+S178),2),0)</f>
        <v>0</v>
      </c>
      <c r="AD178" s="28">
        <f>IF(AND(_Engine!$P$6=1,AX177&gt;0),ROUND(MIN(_Engine!$O$6,AX177+T178),2),0)</f>
        <v>0</v>
      </c>
      <c r="AE178" s="28">
        <f>IF(AND(_Engine!$P$7=1,AY177&gt;0),ROUND(MIN(_Engine!$O$7,AY177+U178),2),0)</f>
        <v>0</v>
      </c>
      <c r="AF178" s="28">
        <f>IF(AND(_Engine!$P$8=1,AZ177&gt;0),ROUND(MIN(_Engine!$O$8,AZ177+V178),2),0)</f>
        <v>0</v>
      </c>
      <c r="AG178" s="28">
        <f>IF(AND(_Engine!$P$9=1,BA177&gt;0),ROUND(MIN(_Engine!$O$9,BA177+W178),2),0)</f>
        <v>0</v>
      </c>
      <c r="AH178" s="28">
        <f>IF(AND(_Engine!$P$10=1,BB177&gt;0),ROUND(MIN(_Engine!$O$10,BB177+X178),2),0)</f>
        <v>0</v>
      </c>
      <c r="AI178" s="28">
        <f>IF(AND(_Engine!$P$11=1,BC177&gt;0),ROUND(MIN(_Engine!$O$11,BC177+Y178),2),0)</f>
        <v>0</v>
      </c>
      <c r="AJ178" s="28">
        <f>IF(AND(_Engine!$P$12=1,BD177&gt;0),ROUND(MIN(_Engine!$O$12,BD177+Z178),2),0)</f>
        <v>0</v>
      </c>
      <c r="AK178" s="28">
        <f>IF(AND(_Engine!$P$3=1,AU177&gt;0),ROUND(MAX(0,MIN(AU177+Q178-AA178,BE178-0)),2),0)</f>
        <v>0</v>
      </c>
      <c r="AL178" s="28">
        <f>IF(AND(_Engine!$P$4=1,AV177&gt;0),ROUND(MAX(0,MIN(AV177+R178-AB178,BE178-SUM(AK178:AK178))),2),0)</f>
        <v>0</v>
      </c>
      <c r="AM178" s="28">
        <f>IF(AND(_Engine!$P$5=1,AW177&gt;0),ROUND(MAX(0,MIN(AW177+S178-AC178,BE178-SUM(AK178:AL178))),2),0)</f>
        <v>0</v>
      </c>
      <c r="AN178" s="28">
        <f>IF(AND(_Engine!$P$6=1,AX177&gt;0),ROUND(MAX(0,MIN(AX177+T178-AD178,BE178-SUM(AK178:AM178))),2),0)</f>
        <v>0</v>
      </c>
      <c r="AO178" s="28">
        <f>IF(AND(_Engine!$P$7=1,AY177&gt;0),ROUND(MAX(0,MIN(AY177+U178-AE178,BE178-SUM(AK178:AN178))),2),0)</f>
        <v>0</v>
      </c>
      <c r="AP178" s="28">
        <f>IF(AND(_Engine!$P$8=1,AZ177&gt;0),ROUND(MAX(0,MIN(AZ177+V178-AF178,BE178-SUM(AK178:AO178))),2),0)</f>
        <v>0</v>
      </c>
      <c r="AQ178" s="28">
        <f>IF(AND(_Engine!$P$9=1,BA177&gt;0),ROUND(MAX(0,MIN(BA177+W178-AG178,BE178-SUM(AK178:AP178))),2),0)</f>
        <v>0</v>
      </c>
      <c r="AR178" s="28">
        <f>IF(AND(_Engine!$P$10=1,BB177&gt;0),ROUND(MAX(0,MIN(BB177+X178-AH178,BE178-SUM(AK178:AQ178))),2),0)</f>
        <v>0</v>
      </c>
      <c r="AS178" s="28">
        <f>IF(AND(_Engine!$P$11=1,BC177&gt;0),ROUND(MAX(0,MIN(BC177+Y178-AI178,BE178-SUM(AK178:AR178))),2),0)</f>
        <v>0</v>
      </c>
      <c r="AT178" s="28">
        <f>IF(AND(_Engine!$P$12=1,BD177&gt;0),ROUND(MAX(0,MIN(BD177+Z178-AJ178,BE178-SUM(AK178:AS178))),2),0)</f>
        <v>0</v>
      </c>
      <c r="AU178" s="28">
        <f>IF(_Engine!$P$3=1,MAX(0,ROUND(AU177+Q178-AA178-AK178,2)),0)</f>
        <v>0</v>
      </c>
      <c r="AV178" s="28">
        <f>IF(_Engine!$P$4=1,MAX(0,ROUND(AV177+R178-AB178-AL178,2)),0)</f>
        <v>0</v>
      </c>
      <c r="AW178" s="28">
        <f>IF(_Engine!$P$5=1,MAX(0,ROUND(AW177+S178-AC178-AM178,2)),0)</f>
        <v>0</v>
      </c>
      <c r="AX178" s="28">
        <f>IF(_Engine!$P$6=1,MAX(0,ROUND(AX177+T178-AD178-AN178,2)),0)</f>
        <v>0</v>
      </c>
      <c r="AY178" s="28">
        <f>IF(_Engine!$P$7=1,MAX(0,ROUND(AY177+U178-AE178-AO178,2)),0)</f>
        <v>0</v>
      </c>
      <c r="AZ178" s="28">
        <f>IF(_Engine!$P$8=1,MAX(0,ROUND(AZ177+V178-AF178-AP178,2)),0)</f>
        <v>0</v>
      </c>
      <c r="BA178" s="28">
        <f>IF(_Engine!$P$9=1,MAX(0,ROUND(BA177+W178-AG178-AQ178,2)),0)</f>
        <v>0</v>
      </c>
      <c r="BB178" s="28">
        <f>IF(_Engine!$P$10=1,MAX(0,ROUND(BB177+X178-AH178-AR178,2)),0)</f>
        <v>0</v>
      </c>
      <c r="BC178" s="28">
        <f>IF(_Engine!$P$11=1,MAX(0,ROUND(BC177+Y178-AI178-AS178,2)),0)</f>
        <v>0</v>
      </c>
      <c r="BD178" s="28">
        <f>IF(_Engine!$P$12=1,MAX(0,ROUND(BD177+Z178-AJ178-AT178,2)),0)</f>
        <v>0</v>
      </c>
      <c r="BE178" s="28">
        <f>ROUND(IFERROR('Debt Planner'!$C$8,0)+IFERROR(C178,0)+MAX(0,_Engine!$E$14-SUM(AA178:AJ178)),2)</f>
        <v>0</v>
      </c>
    </row>
    <row r="179" spans="1:57" x14ac:dyDescent="0.3">
      <c r="A179" s="24">
        <v>171</v>
      </c>
      <c r="B179" s="25">
        <f t="shared" ca="1" si="8"/>
        <v>51369</v>
      </c>
      <c r="C179" s="26">
        <v>0</v>
      </c>
      <c r="D179" s="27">
        <f t="shared" si="6"/>
        <v>0</v>
      </c>
      <c r="E179" s="18" t="str">
        <f>IF(_Engine!$P$3=0,"",IF((AA179+AK179)&gt;0,AA179+AK179,""))</f>
        <v/>
      </c>
      <c r="F179" s="18" t="str">
        <f>IF(_Engine!$P$4=0,"",IF((AB179+AL179)&gt;0,AB179+AL179,""))</f>
        <v/>
      </c>
      <c r="G179" s="18" t="str">
        <f>IF(_Engine!$P$5=0,"",IF((AC179+AM179)&gt;0,AC179+AM179,""))</f>
        <v/>
      </c>
      <c r="H179" s="18" t="str">
        <f>IF(_Engine!$P$6=0,"",IF((AD179+AN179)&gt;0,AD179+AN179,""))</f>
        <v/>
      </c>
      <c r="I179" s="18" t="str">
        <f>IF(_Engine!$P$7=0,"",IF((AE179+AO179)&gt;0,AE179+AO179,""))</f>
        <v/>
      </c>
      <c r="J179" s="18" t="str">
        <f>IF(_Engine!$P$8=0,"",IF((AF179+AP179)&gt;0,AF179+AP179,""))</f>
        <v/>
      </c>
      <c r="K179" s="18" t="str">
        <f>IF(_Engine!$P$9=0,"",IF((AG179+AQ179)&gt;0,AG179+AQ179,""))</f>
        <v/>
      </c>
      <c r="L179" s="18" t="str">
        <f>IF(_Engine!$P$10=0,"",IF((AH179+AR179)&gt;0,AH179+AR179,""))</f>
        <v/>
      </c>
      <c r="M179" s="18" t="str">
        <f>IF(_Engine!$P$11=0,"",IF((AI179+AS179)&gt;0,AI179+AS179,""))</f>
        <v/>
      </c>
      <c r="N179" s="18" t="str">
        <f>IF(_Engine!$P$12=0,"",IF((AJ179+AT179)&gt;0,AJ179+AT179,""))</f>
        <v/>
      </c>
      <c r="O179" s="27">
        <f t="shared" si="7"/>
        <v>0</v>
      </c>
      <c r="Q179" s="28">
        <f>IF(AND(_Engine!$P$3=1,AU178&gt;0),ROUND(AU178*_Engine!$N$3/12,2),0)</f>
        <v>0</v>
      </c>
      <c r="R179" s="28">
        <f>IF(AND(_Engine!$P$4=1,AV178&gt;0),ROUND(AV178*_Engine!$N$4/12,2),0)</f>
        <v>0</v>
      </c>
      <c r="S179" s="28">
        <f>IF(AND(_Engine!$P$5=1,AW178&gt;0),ROUND(AW178*_Engine!$N$5/12,2),0)</f>
        <v>0</v>
      </c>
      <c r="T179" s="28">
        <f>IF(AND(_Engine!$P$6=1,AX178&gt;0),ROUND(AX178*_Engine!$N$6/12,2),0)</f>
        <v>0</v>
      </c>
      <c r="U179" s="28">
        <f>IF(AND(_Engine!$P$7=1,AY178&gt;0),ROUND(AY178*_Engine!$N$7/12,2),0)</f>
        <v>0</v>
      </c>
      <c r="V179" s="28">
        <f>IF(AND(_Engine!$P$8=1,AZ178&gt;0),ROUND(AZ178*_Engine!$N$8/12,2),0)</f>
        <v>0</v>
      </c>
      <c r="W179" s="28">
        <f>IF(AND(_Engine!$P$9=1,BA178&gt;0),ROUND(BA178*_Engine!$N$9/12,2),0)</f>
        <v>0</v>
      </c>
      <c r="X179" s="28">
        <f>IF(AND(_Engine!$P$10=1,BB178&gt;0),ROUND(BB178*_Engine!$N$10/12,2),0)</f>
        <v>0</v>
      </c>
      <c r="Y179" s="28">
        <f>IF(AND(_Engine!$P$11=1,BC178&gt;0),ROUND(BC178*_Engine!$N$11/12,2),0)</f>
        <v>0</v>
      </c>
      <c r="Z179" s="28">
        <f>IF(AND(_Engine!$P$12=1,BD178&gt;0),ROUND(BD178*_Engine!$N$12/12,2),0)</f>
        <v>0</v>
      </c>
      <c r="AA179" s="28">
        <f>IF(AND(_Engine!$P$3=1,AU178&gt;0),ROUND(MIN(_Engine!$O$3,AU178+Q179),2),0)</f>
        <v>0</v>
      </c>
      <c r="AB179" s="28">
        <f>IF(AND(_Engine!$P$4=1,AV178&gt;0),ROUND(MIN(_Engine!$O$4,AV178+R179),2),0)</f>
        <v>0</v>
      </c>
      <c r="AC179" s="28">
        <f>IF(AND(_Engine!$P$5=1,AW178&gt;0),ROUND(MIN(_Engine!$O$5,AW178+S179),2),0)</f>
        <v>0</v>
      </c>
      <c r="AD179" s="28">
        <f>IF(AND(_Engine!$P$6=1,AX178&gt;0),ROUND(MIN(_Engine!$O$6,AX178+T179),2),0)</f>
        <v>0</v>
      </c>
      <c r="AE179" s="28">
        <f>IF(AND(_Engine!$P$7=1,AY178&gt;0),ROUND(MIN(_Engine!$O$7,AY178+U179),2),0)</f>
        <v>0</v>
      </c>
      <c r="AF179" s="28">
        <f>IF(AND(_Engine!$P$8=1,AZ178&gt;0),ROUND(MIN(_Engine!$O$8,AZ178+V179),2),0)</f>
        <v>0</v>
      </c>
      <c r="AG179" s="28">
        <f>IF(AND(_Engine!$P$9=1,BA178&gt;0),ROUND(MIN(_Engine!$O$9,BA178+W179),2),0)</f>
        <v>0</v>
      </c>
      <c r="AH179" s="28">
        <f>IF(AND(_Engine!$P$10=1,BB178&gt;0),ROUND(MIN(_Engine!$O$10,BB178+X179),2),0)</f>
        <v>0</v>
      </c>
      <c r="AI179" s="28">
        <f>IF(AND(_Engine!$P$11=1,BC178&gt;0),ROUND(MIN(_Engine!$O$11,BC178+Y179),2),0)</f>
        <v>0</v>
      </c>
      <c r="AJ179" s="28">
        <f>IF(AND(_Engine!$P$12=1,BD178&gt;0),ROUND(MIN(_Engine!$O$12,BD178+Z179),2),0)</f>
        <v>0</v>
      </c>
      <c r="AK179" s="28">
        <f>IF(AND(_Engine!$P$3=1,AU178&gt;0),ROUND(MAX(0,MIN(AU178+Q179-AA179,BE179-0)),2),0)</f>
        <v>0</v>
      </c>
      <c r="AL179" s="28">
        <f>IF(AND(_Engine!$P$4=1,AV178&gt;0),ROUND(MAX(0,MIN(AV178+R179-AB179,BE179-SUM(AK179:AK179))),2),0)</f>
        <v>0</v>
      </c>
      <c r="AM179" s="28">
        <f>IF(AND(_Engine!$P$5=1,AW178&gt;0),ROUND(MAX(0,MIN(AW178+S179-AC179,BE179-SUM(AK179:AL179))),2),0)</f>
        <v>0</v>
      </c>
      <c r="AN179" s="28">
        <f>IF(AND(_Engine!$P$6=1,AX178&gt;0),ROUND(MAX(0,MIN(AX178+T179-AD179,BE179-SUM(AK179:AM179))),2),0)</f>
        <v>0</v>
      </c>
      <c r="AO179" s="28">
        <f>IF(AND(_Engine!$P$7=1,AY178&gt;0),ROUND(MAX(0,MIN(AY178+U179-AE179,BE179-SUM(AK179:AN179))),2),0)</f>
        <v>0</v>
      </c>
      <c r="AP179" s="28">
        <f>IF(AND(_Engine!$P$8=1,AZ178&gt;0),ROUND(MAX(0,MIN(AZ178+V179-AF179,BE179-SUM(AK179:AO179))),2),0)</f>
        <v>0</v>
      </c>
      <c r="AQ179" s="28">
        <f>IF(AND(_Engine!$P$9=1,BA178&gt;0),ROUND(MAX(0,MIN(BA178+W179-AG179,BE179-SUM(AK179:AP179))),2),0)</f>
        <v>0</v>
      </c>
      <c r="AR179" s="28">
        <f>IF(AND(_Engine!$P$10=1,BB178&gt;0),ROUND(MAX(0,MIN(BB178+X179-AH179,BE179-SUM(AK179:AQ179))),2),0)</f>
        <v>0</v>
      </c>
      <c r="AS179" s="28">
        <f>IF(AND(_Engine!$P$11=1,BC178&gt;0),ROUND(MAX(0,MIN(BC178+Y179-AI179,BE179-SUM(AK179:AR179))),2),0)</f>
        <v>0</v>
      </c>
      <c r="AT179" s="28">
        <f>IF(AND(_Engine!$P$12=1,BD178&gt;0),ROUND(MAX(0,MIN(BD178+Z179-AJ179,BE179-SUM(AK179:AS179))),2),0)</f>
        <v>0</v>
      </c>
      <c r="AU179" s="28">
        <f>IF(_Engine!$P$3=1,MAX(0,ROUND(AU178+Q179-AA179-AK179,2)),0)</f>
        <v>0</v>
      </c>
      <c r="AV179" s="28">
        <f>IF(_Engine!$P$4=1,MAX(0,ROUND(AV178+R179-AB179-AL179,2)),0)</f>
        <v>0</v>
      </c>
      <c r="AW179" s="28">
        <f>IF(_Engine!$P$5=1,MAX(0,ROUND(AW178+S179-AC179-AM179,2)),0)</f>
        <v>0</v>
      </c>
      <c r="AX179" s="28">
        <f>IF(_Engine!$P$6=1,MAX(0,ROUND(AX178+T179-AD179-AN179,2)),0)</f>
        <v>0</v>
      </c>
      <c r="AY179" s="28">
        <f>IF(_Engine!$P$7=1,MAX(0,ROUND(AY178+U179-AE179-AO179,2)),0)</f>
        <v>0</v>
      </c>
      <c r="AZ179" s="28">
        <f>IF(_Engine!$P$8=1,MAX(0,ROUND(AZ178+V179-AF179-AP179,2)),0)</f>
        <v>0</v>
      </c>
      <c r="BA179" s="28">
        <f>IF(_Engine!$P$9=1,MAX(0,ROUND(BA178+W179-AG179-AQ179,2)),0)</f>
        <v>0</v>
      </c>
      <c r="BB179" s="28">
        <f>IF(_Engine!$P$10=1,MAX(0,ROUND(BB178+X179-AH179-AR179,2)),0)</f>
        <v>0</v>
      </c>
      <c r="BC179" s="28">
        <f>IF(_Engine!$P$11=1,MAX(0,ROUND(BC178+Y179-AI179-AS179,2)),0)</f>
        <v>0</v>
      </c>
      <c r="BD179" s="28">
        <f>IF(_Engine!$P$12=1,MAX(0,ROUND(BD178+Z179-AJ179-AT179,2)),0)</f>
        <v>0</v>
      </c>
      <c r="BE179" s="28">
        <f>ROUND(IFERROR('Debt Planner'!$C$8,0)+IFERROR(C179,0)+MAX(0,_Engine!$E$14-SUM(AA179:AJ179)),2)</f>
        <v>0</v>
      </c>
    </row>
    <row r="180" spans="1:57" x14ac:dyDescent="0.3">
      <c r="A180" s="24">
        <v>172</v>
      </c>
      <c r="B180" s="25">
        <f t="shared" ca="1" si="8"/>
        <v>51400</v>
      </c>
      <c r="C180" s="26">
        <v>0</v>
      </c>
      <c r="D180" s="27">
        <f t="shared" si="6"/>
        <v>0</v>
      </c>
      <c r="E180" s="18" t="str">
        <f>IF(_Engine!$P$3=0,"",IF((AA180+AK180)&gt;0,AA180+AK180,""))</f>
        <v/>
      </c>
      <c r="F180" s="18" t="str">
        <f>IF(_Engine!$P$4=0,"",IF((AB180+AL180)&gt;0,AB180+AL180,""))</f>
        <v/>
      </c>
      <c r="G180" s="18" t="str">
        <f>IF(_Engine!$P$5=0,"",IF((AC180+AM180)&gt;0,AC180+AM180,""))</f>
        <v/>
      </c>
      <c r="H180" s="18" t="str">
        <f>IF(_Engine!$P$6=0,"",IF((AD180+AN180)&gt;0,AD180+AN180,""))</f>
        <v/>
      </c>
      <c r="I180" s="18" t="str">
        <f>IF(_Engine!$P$7=0,"",IF((AE180+AO180)&gt;0,AE180+AO180,""))</f>
        <v/>
      </c>
      <c r="J180" s="18" t="str">
        <f>IF(_Engine!$P$8=0,"",IF((AF180+AP180)&gt;0,AF180+AP180,""))</f>
        <v/>
      </c>
      <c r="K180" s="18" t="str">
        <f>IF(_Engine!$P$9=0,"",IF((AG180+AQ180)&gt;0,AG180+AQ180,""))</f>
        <v/>
      </c>
      <c r="L180" s="18" t="str">
        <f>IF(_Engine!$P$10=0,"",IF((AH180+AR180)&gt;0,AH180+AR180,""))</f>
        <v/>
      </c>
      <c r="M180" s="18" t="str">
        <f>IF(_Engine!$P$11=0,"",IF((AI180+AS180)&gt;0,AI180+AS180,""))</f>
        <v/>
      </c>
      <c r="N180" s="18" t="str">
        <f>IF(_Engine!$P$12=0,"",IF((AJ180+AT180)&gt;0,AJ180+AT180,""))</f>
        <v/>
      </c>
      <c r="O180" s="27">
        <f t="shared" si="7"/>
        <v>0</v>
      </c>
      <c r="Q180" s="28">
        <f>IF(AND(_Engine!$P$3=1,AU179&gt;0),ROUND(AU179*_Engine!$N$3/12,2),0)</f>
        <v>0</v>
      </c>
      <c r="R180" s="28">
        <f>IF(AND(_Engine!$P$4=1,AV179&gt;0),ROUND(AV179*_Engine!$N$4/12,2),0)</f>
        <v>0</v>
      </c>
      <c r="S180" s="28">
        <f>IF(AND(_Engine!$P$5=1,AW179&gt;0),ROUND(AW179*_Engine!$N$5/12,2),0)</f>
        <v>0</v>
      </c>
      <c r="T180" s="28">
        <f>IF(AND(_Engine!$P$6=1,AX179&gt;0),ROUND(AX179*_Engine!$N$6/12,2),0)</f>
        <v>0</v>
      </c>
      <c r="U180" s="28">
        <f>IF(AND(_Engine!$P$7=1,AY179&gt;0),ROUND(AY179*_Engine!$N$7/12,2),0)</f>
        <v>0</v>
      </c>
      <c r="V180" s="28">
        <f>IF(AND(_Engine!$P$8=1,AZ179&gt;0),ROUND(AZ179*_Engine!$N$8/12,2),0)</f>
        <v>0</v>
      </c>
      <c r="W180" s="28">
        <f>IF(AND(_Engine!$P$9=1,BA179&gt;0),ROUND(BA179*_Engine!$N$9/12,2),0)</f>
        <v>0</v>
      </c>
      <c r="X180" s="28">
        <f>IF(AND(_Engine!$P$10=1,BB179&gt;0),ROUND(BB179*_Engine!$N$10/12,2),0)</f>
        <v>0</v>
      </c>
      <c r="Y180" s="28">
        <f>IF(AND(_Engine!$P$11=1,BC179&gt;0),ROUND(BC179*_Engine!$N$11/12,2),0)</f>
        <v>0</v>
      </c>
      <c r="Z180" s="28">
        <f>IF(AND(_Engine!$P$12=1,BD179&gt;0),ROUND(BD179*_Engine!$N$12/12,2),0)</f>
        <v>0</v>
      </c>
      <c r="AA180" s="28">
        <f>IF(AND(_Engine!$P$3=1,AU179&gt;0),ROUND(MIN(_Engine!$O$3,AU179+Q180),2),0)</f>
        <v>0</v>
      </c>
      <c r="AB180" s="28">
        <f>IF(AND(_Engine!$P$4=1,AV179&gt;0),ROUND(MIN(_Engine!$O$4,AV179+R180),2),0)</f>
        <v>0</v>
      </c>
      <c r="AC180" s="28">
        <f>IF(AND(_Engine!$P$5=1,AW179&gt;0),ROUND(MIN(_Engine!$O$5,AW179+S180),2),0)</f>
        <v>0</v>
      </c>
      <c r="AD180" s="28">
        <f>IF(AND(_Engine!$P$6=1,AX179&gt;0),ROUND(MIN(_Engine!$O$6,AX179+T180),2),0)</f>
        <v>0</v>
      </c>
      <c r="AE180" s="28">
        <f>IF(AND(_Engine!$P$7=1,AY179&gt;0),ROUND(MIN(_Engine!$O$7,AY179+U180),2),0)</f>
        <v>0</v>
      </c>
      <c r="AF180" s="28">
        <f>IF(AND(_Engine!$P$8=1,AZ179&gt;0),ROUND(MIN(_Engine!$O$8,AZ179+V180),2),0)</f>
        <v>0</v>
      </c>
      <c r="AG180" s="28">
        <f>IF(AND(_Engine!$P$9=1,BA179&gt;0),ROUND(MIN(_Engine!$O$9,BA179+W180),2),0)</f>
        <v>0</v>
      </c>
      <c r="AH180" s="28">
        <f>IF(AND(_Engine!$P$10=1,BB179&gt;0),ROUND(MIN(_Engine!$O$10,BB179+X180),2),0)</f>
        <v>0</v>
      </c>
      <c r="AI180" s="28">
        <f>IF(AND(_Engine!$P$11=1,BC179&gt;0),ROUND(MIN(_Engine!$O$11,BC179+Y180),2),0)</f>
        <v>0</v>
      </c>
      <c r="AJ180" s="28">
        <f>IF(AND(_Engine!$P$12=1,BD179&gt;0),ROUND(MIN(_Engine!$O$12,BD179+Z180),2),0)</f>
        <v>0</v>
      </c>
      <c r="AK180" s="28">
        <f>IF(AND(_Engine!$P$3=1,AU179&gt;0),ROUND(MAX(0,MIN(AU179+Q180-AA180,BE180-0)),2),0)</f>
        <v>0</v>
      </c>
      <c r="AL180" s="28">
        <f>IF(AND(_Engine!$P$4=1,AV179&gt;0),ROUND(MAX(0,MIN(AV179+R180-AB180,BE180-SUM(AK180:AK180))),2),0)</f>
        <v>0</v>
      </c>
      <c r="AM180" s="28">
        <f>IF(AND(_Engine!$P$5=1,AW179&gt;0),ROUND(MAX(0,MIN(AW179+S180-AC180,BE180-SUM(AK180:AL180))),2),0)</f>
        <v>0</v>
      </c>
      <c r="AN180" s="28">
        <f>IF(AND(_Engine!$P$6=1,AX179&gt;0),ROUND(MAX(0,MIN(AX179+T180-AD180,BE180-SUM(AK180:AM180))),2),0)</f>
        <v>0</v>
      </c>
      <c r="AO180" s="28">
        <f>IF(AND(_Engine!$P$7=1,AY179&gt;0),ROUND(MAX(0,MIN(AY179+U180-AE180,BE180-SUM(AK180:AN180))),2),0)</f>
        <v>0</v>
      </c>
      <c r="AP180" s="28">
        <f>IF(AND(_Engine!$P$8=1,AZ179&gt;0),ROUND(MAX(0,MIN(AZ179+V180-AF180,BE180-SUM(AK180:AO180))),2),0)</f>
        <v>0</v>
      </c>
      <c r="AQ180" s="28">
        <f>IF(AND(_Engine!$P$9=1,BA179&gt;0),ROUND(MAX(0,MIN(BA179+W180-AG180,BE180-SUM(AK180:AP180))),2),0)</f>
        <v>0</v>
      </c>
      <c r="AR180" s="28">
        <f>IF(AND(_Engine!$P$10=1,BB179&gt;0),ROUND(MAX(0,MIN(BB179+X180-AH180,BE180-SUM(AK180:AQ180))),2),0)</f>
        <v>0</v>
      </c>
      <c r="AS180" s="28">
        <f>IF(AND(_Engine!$P$11=1,BC179&gt;0),ROUND(MAX(0,MIN(BC179+Y180-AI180,BE180-SUM(AK180:AR180))),2),0)</f>
        <v>0</v>
      </c>
      <c r="AT180" s="28">
        <f>IF(AND(_Engine!$P$12=1,BD179&gt;0),ROUND(MAX(0,MIN(BD179+Z180-AJ180,BE180-SUM(AK180:AS180))),2),0)</f>
        <v>0</v>
      </c>
      <c r="AU180" s="28">
        <f>IF(_Engine!$P$3=1,MAX(0,ROUND(AU179+Q180-AA180-AK180,2)),0)</f>
        <v>0</v>
      </c>
      <c r="AV180" s="28">
        <f>IF(_Engine!$P$4=1,MAX(0,ROUND(AV179+R180-AB180-AL180,2)),0)</f>
        <v>0</v>
      </c>
      <c r="AW180" s="28">
        <f>IF(_Engine!$P$5=1,MAX(0,ROUND(AW179+S180-AC180-AM180,2)),0)</f>
        <v>0</v>
      </c>
      <c r="AX180" s="28">
        <f>IF(_Engine!$P$6=1,MAX(0,ROUND(AX179+T180-AD180-AN180,2)),0)</f>
        <v>0</v>
      </c>
      <c r="AY180" s="28">
        <f>IF(_Engine!$P$7=1,MAX(0,ROUND(AY179+U180-AE180-AO180,2)),0)</f>
        <v>0</v>
      </c>
      <c r="AZ180" s="28">
        <f>IF(_Engine!$P$8=1,MAX(0,ROUND(AZ179+V180-AF180-AP180,2)),0)</f>
        <v>0</v>
      </c>
      <c r="BA180" s="28">
        <f>IF(_Engine!$P$9=1,MAX(0,ROUND(BA179+W180-AG180-AQ180,2)),0)</f>
        <v>0</v>
      </c>
      <c r="BB180" s="28">
        <f>IF(_Engine!$P$10=1,MAX(0,ROUND(BB179+X180-AH180-AR180,2)),0)</f>
        <v>0</v>
      </c>
      <c r="BC180" s="28">
        <f>IF(_Engine!$P$11=1,MAX(0,ROUND(BC179+Y180-AI180-AS180,2)),0)</f>
        <v>0</v>
      </c>
      <c r="BD180" s="28">
        <f>IF(_Engine!$P$12=1,MAX(0,ROUND(BD179+Z180-AJ180-AT180,2)),0)</f>
        <v>0</v>
      </c>
      <c r="BE180" s="28">
        <f>ROUND(IFERROR('Debt Planner'!$C$8,0)+IFERROR(C180,0)+MAX(0,_Engine!$E$14-SUM(AA180:AJ180)),2)</f>
        <v>0</v>
      </c>
    </row>
    <row r="181" spans="1:57" x14ac:dyDescent="0.3">
      <c r="A181" s="24">
        <v>173</v>
      </c>
      <c r="B181" s="25">
        <f t="shared" ca="1" si="8"/>
        <v>51430</v>
      </c>
      <c r="C181" s="26">
        <v>0</v>
      </c>
      <c r="D181" s="27">
        <f t="shared" si="6"/>
        <v>0</v>
      </c>
      <c r="E181" s="18" t="str">
        <f>IF(_Engine!$P$3=0,"",IF((AA181+AK181)&gt;0,AA181+AK181,""))</f>
        <v/>
      </c>
      <c r="F181" s="18" t="str">
        <f>IF(_Engine!$P$4=0,"",IF((AB181+AL181)&gt;0,AB181+AL181,""))</f>
        <v/>
      </c>
      <c r="G181" s="18" t="str">
        <f>IF(_Engine!$P$5=0,"",IF((AC181+AM181)&gt;0,AC181+AM181,""))</f>
        <v/>
      </c>
      <c r="H181" s="18" t="str">
        <f>IF(_Engine!$P$6=0,"",IF((AD181+AN181)&gt;0,AD181+AN181,""))</f>
        <v/>
      </c>
      <c r="I181" s="18" t="str">
        <f>IF(_Engine!$P$7=0,"",IF((AE181+AO181)&gt;0,AE181+AO181,""))</f>
        <v/>
      </c>
      <c r="J181" s="18" t="str">
        <f>IF(_Engine!$P$8=0,"",IF((AF181+AP181)&gt;0,AF181+AP181,""))</f>
        <v/>
      </c>
      <c r="K181" s="18" t="str">
        <f>IF(_Engine!$P$9=0,"",IF((AG181+AQ181)&gt;0,AG181+AQ181,""))</f>
        <v/>
      </c>
      <c r="L181" s="18" t="str">
        <f>IF(_Engine!$P$10=0,"",IF((AH181+AR181)&gt;0,AH181+AR181,""))</f>
        <v/>
      </c>
      <c r="M181" s="18" t="str">
        <f>IF(_Engine!$P$11=0,"",IF((AI181+AS181)&gt;0,AI181+AS181,""))</f>
        <v/>
      </c>
      <c r="N181" s="18" t="str">
        <f>IF(_Engine!$P$12=0,"",IF((AJ181+AT181)&gt;0,AJ181+AT181,""))</f>
        <v/>
      </c>
      <c r="O181" s="27">
        <f t="shared" si="7"/>
        <v>0</v>
      </c>
      <c r="Q181" s="28">
        <f>IF(AND(_Engine!$P$3=1,AU180&gt;0),ROUND(AU180*_Engine!$N$3/12,2),0)</f>
        <v>0</v>
      </c>
      <c r="R181" s="28">
        <f>IF(AND(_Engine!$P$4=1,AV180&gt;0),ROUND(AV180*_Engine!$N$4/12,2),0)</f>
        <v>0</v>
      </c>
      <c r="S181" s="28">
        <f>IF(AND(_Engine!$P$5=1,AW180&gt;0),ROUND(AW180*_Engine!$N$5/12,2),0)</f>
        <v>0</v>
      </c>
      <c r="T181" s="28">
        <f>IF(AND(_Engine!$P$6=1,AX180&gt;0),ROUND(AX180*_Engine!$N$6/12,2),0)</f>
        <v>0</v>
      </c>
      <c r="U181" s="28">
        <f>IF(AND(_Engine!$P$7=1,AY180&gt;0),ROUND(AY180*_Engine!$N$7/12,2),0)</f>
        <v>0</v>
      </c>
      <c r="V181" s="28">
        <f>IF(AND(_Engine!$P$8=1,AZ180&gt;0),ROUND(AZ180*_Engine!$N$8/12,2),0)</f>
        <v>0</v>
      </c>
      <c r="W181" s="28">
        <f>IF(AND(_Engine!$P$9=1,BA180&gt;0),ROUND(BA180*_Engine!$N$9/12,2),0)</f>
        <v>0</v>
      </c>
      <c r="X181" s="28">
        <f>IF(AND(_Engine!$P$10=1,BB180&gt;0),ROUND(BB180*_Engine!$N$10/12,2),0)</f>
        <v>0</v>
      </c>
      <c r="Y181" s="28">
        <f>IF(AND(_Engine!$P$11=1,BC180&gt;0),ROUND(BC180*_Engine!$N$11/12,2),0)</f>
        <v>0</v>
      </c>
      <c r="Z181" s="28">
        <f>IF(AND(_Engine!$P$12=1,BD180&gt;0),ROUND(BD180*_Engine!$N$12/12,2),0)</f>
        <v>0</v>
      </c>
      <c r="AA181" s="28">
        <f>IF(AND(_Engine!$P$3=1,AU180&gt;0),ROUND(MIN(_Engine!$O$3,AU180+Q181),2),0)</f>
        <v>0</v>
      </c>
      <c r="AB181" s="28">
        <f>IF(AND(_Engine!$P$4=1,AV180&gt;0),ROUND(MIN(_Engine!$O$4,AV180+R181),2),0)</f>
        <v>0</v>
      </c>
      <c r="AC181" s="28">
        <f>IF(AND(_Engine!$P$5=1,AW180&gt;0),ROUND(MIN(_Engine!$O$5,AW180+S181),2),0)</f>
        <v>0</v>
      </c>
      <c r="AD181" s="28">
        <f>IF(AND(_Engine!$P$6=1,AX180&gt;0),ROUND(MIN(_Engine!$O$6,AX180+T181),2),0)</f>
        <v>0</v>
      </c>
      <c r="AE181" s="28">
        <f>IF(AND(_Engine!$P$7=1,AY180&gt;0),ROUND(MIN(_Engine!$O$7,AY180+U181),2),0)</f>
        <v>0</v>
      </c>
      <c r="AF181" s="28">
        <f>IF(AND(_Engine!$P$8=1,AZ180&gt;0),ROUND(MIN(_Engine!$O$8,AZ180+V181),2),0)</f>
        <v>0</v>
      </c>
      <c r="AG181" s="28">
        <f>IF(AND(_Engine!$P$9=1,BA180&gt;0),ROUND(MIN(_Engine!$O$9,BA180+W181),2),0)</f>
        <v>0</v>
      </c>
      <c r="AH181" s="28">
        <f>IF(AND(_Engine!$P$10=1,BB180&gt;0),ROUND(MIN(_Engine!$O$10,BB180+X181),2),0)</f>
        <v>0</v>
      </c>
      <c r="AI181" s="28">
        <f>IF(AND(_Engine!$P$11=1,BC180&gt;0),ROUND(MIN(_Engine!$O$11,BC180+Y181),2),0)</f>
        <v>0</v>
      </c>
      <c r="AJ181" s="28">
        <f>IF(AND(_Engine!$P$12=1,BD180&gt;0),ROUND(MIN(_Engine!$O$12,BD180+Z181),2),0)</f>
        <v>0</v>
      </c>
      <c r="AK181" s="28">
        <f>IF(AND(_Engine!$P$3=1,AU180&gt;0),ROUND(MAX(0,MIN(AU180+Q181-AA181,BE181-0)),2),0)</f>
        <v>0</v>
      </c>
      <c r="AL181" s="28">
        <f>IF(AND(_Engine!$P$4=1,AV180&gt;0),ROUND(MAX(0,MIN(AV180+R181-AB181,BE181-SUM(AK181:AK181))),2),0)</f>
        <v>0</v>
      </c>
      <c r="AM181" s="28">
        <f>IF(AND(_Engine!$P$5=1,AW180&gt;0),ROUND(MAX(0,MIN(AW180+S181-AC181,BE181-SUM(AK181:AL181))),2),0)</f>
        <v>0</v>
      </c>
      <c r="AN181" s="28">
        <f>IF(AND(_Engine!$P$6=1,AX180&gt;0),ROUND(MAX(0,MIN(AX180+T181-AD181,BE181-SUM(AK181:AM181))),2),0)</f>
        <v>0</v>
      </c>
      <c r="AO181" s="28">
        <f>IF(AND(_Engine!$P$7=1,AY180&gt;0),ROUND(MAX(0,MIN(AY180+U181-AE181,BE181-SUM(AK181:AN181))),2),0)</f>
        <v>0</v>
      </c>
      <c r="AP181" s="28">
        <f>IF(AND(_Engine!$P$8=1,AZ180&gt;0),ROUND(MAX(0,MIN(AZ180+V181-AF181,BE181-SUM(AK181:AO181))),2),0)</f>
        <v>0</v>
      </c>
      <c r="AQ181" s="28">
        <f>IF(AND(_Engine!$P$9=1,BA180&gt;0),ROUND(MAX(0,MIN(BA180+W181-AG181,BE181-SUM(AK181:AP181))),2),0)</f>
        <v>0</v>
      </c>
      <c r="AR181" s="28">
        <f>IF(AND(_Engine!$P$10=1,BB180&gt;0),ROUND(MAX(0,MIN(BB180+X181-AH181,BE181-SUM(AK181:AQ181))),2),0)</f>
        <v>0</v>
      </c>
      <c r="AS181" s="28">
        <f>IF(AND(_Engine!$P$11=1,BC180&gt;0),ROUND(MAX(0,MIN(BC180+Y181-AI181,BE181-SUM(AK181:AR181))),2),0)</f>
        <v>0</v>
      </c>
      <c r="AT181" s="28">
        <f>IF(AND(_Engine!$P$12=1,BD180&gt;0),ROUND(MAX(0,MIN(BD180+Z181-AJ181,BE181-SUM(AK181:AS181))),2),0)</f>
        <v>0</v>
      </c>
      <c r="AU181" s="28">
        <f>IF(_Engine!$P$3=1,MAX(0,ROUND(AU180+Q181-AA181-AK181,2)),0)</f>
        <v>0</v>
      </c>
      <c r="AV181" s="28">
        <f>IF(_Engine!$P$4=1,MAX(0,ROUND(AV180+R181-AB181-AL181,2)),0)</f>
        <v>0</v>
      </c>
      <c r="AW181" s="28">
        <f>IF(_Engine!$P$5=1,MAX(0,ROUND(AW180+S181-AC181-AM181,2)),0)</f>
        <v>0</v>
      </c>
      <c r="AX181" s="28">
        <f>IF(_Engine!$P$6=1,MAX(0,ROUND(AX180+T181-AD181-AN181,2)),0)</f>
        <v>0</v>
      </c>
      <c r="AY181" s="28">
        <f>IF(_Engine!$P$7=1,MAX(0,ROUND(AY180+U181-AE181-AO181,2)),0)</f>
        <v>0</v>
      </c>
      <c r="AZ181" s="28">
        <f>IF(_Engine!$P$8=1,MAX(0,ROUND(AZ180+V181-AF181-AP181,2)),0)</f>
        <v>0</v>
      </c>
      <c r="BA181" s="28">
        <f>IF(_Engine!$P$9=1,MAX(0,ROUND(BA180+W181-AG181-AQ181,2)),0)</f>
        <v>0</v>
      </c>
      <c r="BB181" s="28">
        <f>IF(_Engine!$P$10=1,MAX(0,ROUND(BB180+X181-AH181-AR181,2)),0)</f>
        <v>0</v>
      </c>
      <c r="BC181" s="28">
        <f>IF(_Engine!$P$11=1,MAX(0,ROUND(BC180+Y181-AI181-AS181,2)),0)</f>
        <v>0</v>
      </c>
      <c r="BD181" s="28">
        <f>IF(_Engine!$P$12=1,MAX(0,ROUND(BD180+Z181-AJ181-AT181,2)),0)</f>
        <v>0</v>
      </c>
      <c r="BE181" s="28">
        <f>ROUND(IFERROR('Debt Planner'!$C$8,0)+IFERROR(C181,0)+MAX(0,_Engine!$E$14-SUM(AA181:AJ181)),2)</f>
        <v>0</v>
      </c>
    </row>
    <row r="182" spans="1:57" x14ac:dyDescent="0.3">
      <c r="A182" s="24">
        <v>174</v>
      </c>
      <c r="B182" s="25">
        <f t="shared" ca="1" si="8"/>
        <v>51461</v>
      </c>
      <c r="C182" s="26">
        <v>0</v>
      </c>
      <c r="D182" s="27">
        <f t="shared" si="6"/>
        <v>0</v>
      </c>
      <c r="E182" s="18" t="str">
        <f>IF(_Engine!$P$3=0,"",IF((AA182+AK182)&gt;0,AA182+AK182,""))</f>
        <v/>
      </c>
      <c r="F182" s="18" t="str">
        <f>IF(_Engine!$P$4=0,"",IF((AB182+AL182)&gt;0,AB182+AL182,""))</f>
        <v/>
      </c>
      <c r="G182" s="18" t="str">
        <f>IF(_Engine!$P$5=0,"",IF((AC182+AM182)&gt;0,AC182+AM182,""))</f>
        <v/>
      </c>
      <c r="H182" s="18" t="str">
        <f>IF(_Engine!$P$6=0,"",IF((AD182+AN182)&gt;0,AD182+AN182,""))</f>
        <v/>
      </c>
      <c r="I182" s="18" t="str">
        <f>IF(_Engine!$P$7=0,"",IF((AE182+AO182)&gt;0,AE182+AO182,""))</f>
        <v/>
      </c>
      <c r="J182" s="18" t="str">
        <f>IF(_Engine!$P$8=0,"",IF((AF182+AP182)&gt;0,AF182+AP182,""))</f>
        <v/>
      </c>
      <c r="K182" s="18" t="str">
        <f>IF(_Engine!$P$9=0,"",IF((AG182+AQ182)&gt;0,AG182+AQ182,""))</f>
        <v/>
      </c>
      <c r="L182" s="18" t="str">
        <f>IF(_Engine!$P$10=0,"",IF((AH182+AR182)&gt;0,AH182+AR182,""))</f>
        <v/>
      </c>
      <c r="M182" s="18" t="str">
        <f>IF(_Engine!$P$11=0,"",IF((AI182+AS182)&gt;0,AI182+AS182,""))</f>
        <v/>
      </c>
      <c r="N182" s="18" t="str">
        <f>IF(_Engine!$P$12=0,"",IF((AJ182+AT182)&gt;0,AJ182+AT182,""))</f>
        <v/>
      </c>
      <c r="O182" s="27">
        <f t="shared" si="7"/>
        <v>0</v>
      </c>
      <c r="Q182" s="28">
        <f>IF(AND(_Engine!$P$3=1,AU181&gt;0),ROUND(AU181*_Engine!$N$3/12,2),0)</f>
        <v>0</v>
      </c>
      <c r="R182" s="28">
        <f>IF(AND(_Engine!$P$4=1,AV181&gt;0),ROUND(AV181*_Engine!$N$4/12,2),0)</f>
        <v>0</v>
      </c>
      <c r="S182" s="28">
        <f>IF(AND(_Engine!$P$5=1,AW181&gt;0),ROUND(AW181*_Engine!$N$5/12,2),0)</f>
        <v>0</v>
      </c>
      <c r="T182" s="28">
        <f>IF(AND(_Engine!$P$6=1,AX181&gt;0),ROUND(AX181*_Engine!$N$6/12,2),0)</f>
        <v>0</v>
      </c>
      <c r="U182" s="28">
        <f>IF(AND(_Engine!$P$7=1,AY181&gt;0),ROUND(AY181*_Engine!$N$7/12,2),0)</f>
        <v>0</v>
      </c>
      <c r="V182" s="28">
        <f>IF(AND(_Engine!$P$8=1,AZ181&gt;0),ROUND(AZ181*_Engine!$N$8/12,2),0)</f>
        <v>0</v>
      </c>
      <c r="W182" s="28">
        <f>IF(AND(_Engine!$P$9=1,BA181&gt;0),ROUND(BA181*_Engine!$N$9/12,2),0)</f>
        <v>0</v>
      </c>
      <c r="X182" s="28">
        <f>IF(AND(_Engine!$P$10=1,BB181&gt;0),ROUND(BB181*_Engine!$N$10/12,2),0)</f>
        <v>0</v>
      </c>
      <c r="Y182" s="28">
        <f>IF(AND(_Engine!$P$11=1,BC181&gt;0),ROUND(BC181*_Engine!$N$11/12,2),0)</f>
        <v>0</v>
      </c>
      <c r="Z182" s="28">
        <f>IF(AND(_Engine!$P$12=1,BD181&gt;0),ROUND(BD181*_Engine!$N$12/12,2),0)</f>
        <v>0</v>
      </c>
      <c r="AA182" s="28">
        <f>IF(AND(_Engine!$P$3=1,AU181&gt;0),ROUND(MIN(_Engine!$O$3,AU181+Q182),2),0)</f>
        <v>0</v>
      </c>
      <c r="AB182" s="28">
        <f>IF(AND(_Engine!$P$4=1,AV181&gt;0),ROUND(MIN(_Engine!$O$4,AV181+R182),2),0)</f>
        <v>0</v>
      </c>
      <c r="AC182" s="28">
        <f>IF(AND(_Engine!$P$5=1,AW181&gt;0),ROUND(MIN(_Engine!$O$5,AW181+S182),2),0)</f>
        <v>0</v>
      </c>
      <c r="AD182" s="28">
        <f>IF(AND(_Engine!$P$6=1,AX181&gt;0),ROUND(MIN(_Engine!$O$6,AX181+T182),2),0)</f>
        <v>0</v>
      </c>
      <c r="AE182" s="28">
        <f>IF(AND(_Engine!$P$7=1,AY181&gt;0),ROUND(MIN(_Engine!$O$7,AY181+U182),2),0)</f>
        <v>0</v>
      </c>
      <c r="AF182" s="28">
        <f>IF(AND(_Engine!$P$8=1,AZ181&gt;0),ROUND(MIN(_Engine!$O$8,AZ181+V182),2),0)</f>
        <v>0</v>
      </c>
      <c r="AG182" s="28">
        <f>IF(AND(_Engine!$P$9=1,BA181&gt;0),ROUND(MIN(_Engine!$O$9,BA181+W182),2),0)</f>
        <v>0</v>
      </c>
      <c r="AH182" s="28">
        <f>IF(AND(_Engine!$P$10=1,BB181&gt;0),ROUND(MIN(_Engine!$O$10,BB181+X182),2),0)</f>
        <v>0</v>
      </c>
      <c r="AI182" s="28">
        <f>IF(AND(_Engine!$P$11=1,BC181&gt;0),ROUND(MIN(_Engine!$O$11,BC181+Y182),2),0)</f>
        <v>0</v>
      </c>
      <c r="AJ182" s="28">
        <f>IF(AND(_Engine!$P$12=1,BD181&gt;0),ROUND(MIN(_Engine!$O$12,BD181+Z182),2),0)</f>
        <v>0</v>
      </c>
      <c r="AK182" s="28">
        <f>IF(AND(_Engine!$P$3=1,AU181&gt;0),ROUND(MAX(0,MIN(AU181+Q182-AA182,BE182-0)),2),0)</f>
        <v>0</v>
      </c>
      <c r="AL182" s="28">
        <f>IF(AND(_Engine!$P$4=1,AV181&gt;0),ROUND(MAX(0,MIN(AV181+R182-AB182,BE182-SUM(AK182:AK182))),2),0)</f>
        <v>0</v>
      </c>
      <c r="AM182" s="28">
        <f>IF(AND(_Engine!$P$5=1,AW181&gt;0),ROUND(MAX(0,MIN(AW181+S182-AC182,BE182-SUM(AK182:AL182))),2),0)</f>
        <v>0</v>
      </c>
      <c r="AN182" s="28">
        <f>IF(AND(_Engine!$P$6=1,AX181&gt;0),ROUND(MAX(0,MIN(AX181+T182-AD182,BE182-SUM(AK182:AM182))),2),0)</f>
        <v>0</v>
      </c>
      <c r="AO182" s="28">
        <f>IF(AND(_Engine!$P$7=1,AY181&gt;0),ROUND(MAX(0,MIN(AY181+U182-AE182,BE182-SUM(AK182:AN182))),2),0)</f>
        <v>0</v>
      </c>
      <c r="AP182" s="28">
        <f>IF(AND(_Engine!$P$8=1,AZ181&gt;0),ROUND(MAX(0,MIN(AZ181+V182-AF182,BE182-SUM(AK182:AO182))),2),0)</f>
        <v>0</v>
      </c>
      <c r="AQ182" s="28">
        <f>IF(AND(_Engine!$P$9=1,BA181&gt;0),ROUND(MAX(0,MIN(BA181+W182-AG182,BE182-SUM(AK182:AP182))),2),0)</f>
        <v>0</v>
      </c>
      <c r="AR182" s="28">
        <f>IF(AND(_Engine!$P$10=1,BB181&gt;0),ROUND(MAX(0,MIN(BB181+X182-AH182,BE182-SUM(AK182:AQ182))),2),0)</f>
        <v>0</v>
      </c>
      <c r="AS182" s="28">
        <f>IF(AND(_Engine!$P$11=1,BC181&gt;0),ROUND(MAX(0,MIN(BC181+Y182-AI182,BE182-SUM(AK182:AR182))),2),0)</f>
        <v>0</v>
      </c>
      <c r="AT182" s="28">
        <f>IF(AND(_Engine!$P$12=1,BD181&gt;0),ROUND(MAX(0,MIN(BD181+Z182-AJ182,BE182-SUM(AK182:AS182))),2),0)</f>
        <v>0</v>
      </c>
      <c r="AU182" s="28">
        <f>IF(_Engine!$P$3=1,MAX(0,ROUND(AU181+Q182-AA182-AK182,2)),0)</f>
        <v>0</v>
      </c>
      <c r="AV182" s="28">
        <f>IF(_Engine!$P$4=1,MAX(0,ROUND(AV181+R182-AB182-AL182,2)),0)</f>
        <v>0</v>
      </c>
      <c r="AW182" s="28">
        <f>IF(_Engine!$P$5=1,MAX(0,ROUND(AW181+S182-AC182-AM182,2)),0)</f>
        <v>0</v>
      </c>
      <c r="AX182" s="28">
        <f>IF(_Engine!$P$6=1,MAX(0,ROUND(AX181+T182-AD182-AN182,2)),0)</f>
        <v>0</v>
      </c>
      <c r="AY182" s="28">
        <f>IF(_Engine!$P$7=1,MAX(0,ROUND(AY181+U182-AE182-AO182,2)),0)</f>
        <v>0</v>
      </c>
      <c r="AZ182" s="28">
        <f>IF(_Engine!$P$8=1,MAX(0,ROUND(AZ181+V182-AF182-AP182,2)),0)</f>
        <v>0</v>
      </c>
      <c r="BA182" s="28">
        <f>IF(_Engine!$P$9=1,MAX(0,ROUND(BA181+W182-AG182-AQ182,2)),0)</f>
        <v>0</v>
      </c>
      <c r="BB182" s="28">
        <f>IF(_Engine!$P$10=1,MAX(0,ROUND(BB181+X182-AH182-AR182,2)),0)</f>
        <v>0</v>
      </c>
      <c r="BC182" s="28">
        <f>IF(_Engine!$P$11=1,MAX(0,ROUND(BC181+Y182-AI182-AS182,2)),0)</f>
        <v>0</v>
      </c>
      <c r="BD182" s="28">
        <f>IF(_Engine!$P$12=1,MAX(0,ROUND(BD181+Z182-AJ182-AT182,2)),0)</f>
        <v>0</v>
      </c>
      <c r="BE182" s="28">
        <f>ROUND(IFERROR('Debt Planner'!$C$8,0)+IFERROR(C182,0)+MAX(0,_Engine!$E$14-SUM(AA182:AJ182)),2)</f>
        <v>0</v>
      </c>
    </row>
    <row r="183" spans="1:57" x14ac:dyDescent="0.3">
      <c r="A183" s="24">
        <v>175</v>
      </c>
      <c r="B183" s="25">
        <f t="shared" ca="1" si="8"/>
        <v>51491</v>
      </c>
      <c r="C183" s="26">
        <v>0</v>
      </c>
      <c r="D183" s="27">
        <f t="shared" si="6"/>
        <v>0</v>
      </c>
      <c r="E183" s="18" t="str">
        <f>IF(_Engine!$P$3=0,"",IF((AA183+AK183)&gt;0,AA183+AK183,""))</f>
        <v/>
      </c>
      <c r="F183" s="18" t="str">
        <f>IF(_Engine!$P$4=0,"",IF((AB183+AL183)&gt;0,AB183+AL183,""))</f>
        <v/>
      </c>
      <c r="G183" s="18" t="str">
        <f>IF(_Engine!$P$5=0,"",IF((AC183+AM183)&gt;0,AC183+AM183,""))</f>
        <v/>
      </c>
      <c r="H183" s="18" t="str">
        <f>IF(_Engine!$P$6=0,"",IF((AD183+AN183)&gt;0,AD183+AN183,""))</f>
        <v/>
      </c>
      <c r="I183" s="18" t="str">
        <f>IF(_Engine!$P$7=0,"",IF((AE183+AO183)&gt;0,AE183+AO183,""))</f>
        <v/>
      </c>
      <c r="J183" s="18" t="str">
        <f>IF(_Engine!$P$8=0,"",IF((AF183+AP183)&gt;0,AF183+AP183,""))</f>
        <v/>
      </c>
      <c r="K183" s="18" t="str">
        <f>IF(_Engine!$P$9=0,"",IF((AG183+AQ183)&gt;0,AG183+AQ183,""))</f>
        <v/>
      </c>
      <c r="L183" s="18" t="str">
        <f>IF(_Engine!$P$10=0,"",IF((AH183+AR183)&gt;0,AH183+AR183,""))</f>
        <v/>
      </c>
      <c r="M183" s="18" t="str">
        <f>IF(_Engine!$P$11=0,"",IF((AI183+AS183)&gt;0,AI183+AS183,""))</f>
        <v/>
      </c>
      <c r="N183" s="18" t="str">
        <f>IF(_Engine!$P$12=0,"",IF((AJ183+AT183)&gt;0,AJ183+AT183,""))</f>
        <v/>
      </c>
      <c r="O183" s="27">
        <f t="shared" si="7"/>
        <v>0</v>
      </c>
      <c r="Q183" s="28">
        <f>IF(AND(_Engine!$P$3=1,AU182&gt;0),ROUND(AU182*_Engine!$N$3/12,2),0)</f>
        <v>0</v>
      </c>
      <c r="R183" s="28">
        <f>IF(AND(_Engine!$P$4=1,AV182&gt;0),ROUND(AV182*_Engine!$N$4/12,2),0)</f>
        <v>0</v>
      </c>
      <c r="S183" s="28">
        <f>IF(AND(_Engine!$P$5=1,AW182&gt;0),ROUND(AW182*_Engine!$N$5/12,2),0)</f>
        <v>0</v>
      </c>
      <c r="T183" s="28">
        <f>IF(AND(_Engine!$P$6=1,AX182&gt;0),ROUND(AX182*_Engine!$N$6/12,2),0)</f>
        <v>0</v>
      </c>
      <c r="U183" s="28">
        <f>IF(AND(_Engine!$P$7=1,AY182&gt;0),ROUND(AY182*_Engine!$N$7/12,2),0)</f>
        <v>0</v>
      </c>
      <c r="V183" s="28">
        <f>IF(AND(_Engine!$P$8=1,AZ182&gt;0),ROUND(AZ182*_Engine!$N$8/12,2),0)</f>
        <v>0</v>
      </c>
      <c r="W183" s="28">
        <f>IF(AND(_Engine!$P$9=1,BA182&gt;0),ROUND(BA182*_Engine!$N$9/12,2),0)</f>
        <v>0</v>
      </c>
      <c r="X183" s="28">
        <f>IF(AND(_Engine!$P$10=1,BB182&gt;0),ROUND(BB182*_Engine!$N$10/12,2),0)</f>
        <v>0</v>
      </c>
      <c r="Y183" s="28">
        <f>IF(AND(_Engine!$P$11=1,BC182&gt;0),ROUND(BC182*_Engine!$N$11/12,2),0)</f>
        <v>0</v>
      </c>
      <c r="Z183" s="28">
        <f>IF(AND(_Engine!$P$12=1,BD182&gt;0),ROUND(BD182*_Engine!$N$12/12,2),0)</f>
        <v>0</v>
      </c>
      <c r="AA183" s="28">
        <f>IF(AND(_Engine!$P$3=1,AU182&gt;0),ROUND(MIN(_Engine!$O$3,AU182+Q183),2),0)</f>
        <v>0</v>
      </c>
      <c r="AB183" s="28">
        <f>IF(AND(_Engine!$P$4=1,AV182&gt;0),ROUND(MIN(_Engine!$O$4,AV182+R183),2),0)</f>
        <v>0</v>
      </c>
      <c r="AC183" s="28">
        <f>IF(AND(_Engine!$P$5=1,AW182&gt;0),ROUND(MIN(_Engine!$O$5,AW182+S183),2),0)</f>
        <v>0</v>
      </c>
      <c r="AD183" s="28">
        <f>IF(AND(_Engine!$P$6=1,AX182&gt;0),ROUND(MIN(_Engine!$O$6,AX182+T183),2),0)</f>
        <v>0</v>
      </c>
      <c r="AE183" s="28">
        <f>IF(AND(_Engine!$P$7=1,AY182&gt;0),ROUND(MIN(_Engine!$O$7,AY182+U183),2),0)</f>
        <v>0</v>
      </c>
      <c r="AF183" s="28">
        <f>IF(AND(_Engine!$P$8=1,AZ182&gt;0),ROUND(MIN(_Engine!$O$8,AZ182+V183),2),0)</f>
        <v>0</v>
      </c>
      <c r="AG183" s="28">
        <f>IF(AND(_Engine!$P$9=1,BA182&gt;0),ROUND(MIN(_Engine!$O$9,BA182+W183),2),0)</f>
        <v>0</v>
      </c>
      <c r="AH183" s="28">
        <f>IF(AND(_Engine!$P$10=1,BB182&gt;0),ROUND(MIN(_Engine!$O$10,BB182+X183),2),0)</f>
        <v>0</v>
      </c>
      <c r="AI183" s="28">
        <f>IF(AND(_Engine!$P$11=1,BC182&gt;0),ROUND(MIN(_Engine!$O$11,BC182+Y183),2),0)</f>
        <v>0</v>
      </c>
      <c r="AJ183" s="28">
        <f>IF(AND(_Engine!$P$12=1,BD182&gt;0),ROUND(MIN(_Engine!$O$12,BD182+Z183),2),0)</f>
        <v>0</v>
      </c>
      <c r="AK183" s="28">
        <f>IF(AND(_Engine!$P$3=1,AU182&gt;0),ROUND(MAX(0,MIN(AU182+Q183-AA183,BE183-0)),2),0)</f>
        <v>0</v>
      </c>
      <c r="AL183" s="28">
        <f>IF(AND(_Engine!$P$4=1,AV182&gt;0),ROUND(MAX(0,MIN(AV182+R183-AB183,BE183-SUM(AK183:AK183))),2),0)</f>
        <v>0</v>
      </c>
      <c r="AM183" s="28">
        <f>IF(AND(_Engine!$P$5=1,AW182&gt;0),ROUND(MAX(0,MIN(AW182+S183-AC183,BE183-SUM(AK183:AL183))),2),0)</f>
        <v>0</v>
      </c>
      <c r="AN183" s="28">
        <f>IF(AND(_Engine!$P$6=1,AX182&gt;0),ROUND(MAX(0,MIN(AX182+T183-AD183,BE183-SUM(AK183:AM183))),2),0)</f>
        <v>0</v>
      </c>
      <c r="AO183" s="28">
        <f>IF(AND(_Engine!$P$7=1,AY182&gt;0),ROUND(MAX(0,MIN(AY182+U183-AE183,BE183-SUM(AK183:AN183))),2),0)</f>
        <v>0</v>
      </c>
      <c r="AP183" s="28">
        <f>IF(AND(_Engine!$P$8=1,AZ182&gt;0),ROUND(MAX(0,MIN(AZ182+V183-AF183,BE183-SUM(AK183:AO183))),2),0)</f>
        <v>0</v>
      </c>
      <c r="AQ183" s="28">
        <f>IF(AND(_Engine!$P$9=1,BA182&gt;0),ROUND(MAX(0,MIN(BA182+W183-AG183,BE183-SUM(AK183:AP183))),2),0)</f>
        <v>0</v>
      </c>
      <c r="AR183" s="28">
        <f>IF(AND(_Engine!$P$10=1,BB182&gt;0),ROUND(MAX(0,MIN(BB182+X183-AH183,BE183-SUM(AK183:AQ183))),2),0)</f>
        <v>0</v>
      </c>
      <c r="AS183" s="28">
        <f>IF(AND(_Engine!$P$11=1,BC182&gt;0),ROUND(MAX(0,MIN(BC182+Y183-AI183,BE183-SUM(AK183:AR183))),2),0)</f>
        <v>0</v>
      </c>
      <c r="AT183" s="28">
        <f>IF(AND(_Engine!$P$12=1,BD182&gt;0),ROUND(MAX(0,MIN(BD182+Z183-AJ183,BE183-SUM(AK183:AS183))),2),0)</f>
        <v>0</v>
      </c>
      <c r="AU183" s="28">
        <f>IF(_Engine!$P$3=1,MAX(0,ROUND(AU182+Q183-AA183-AK183,2)),0)</f>
        <v>0</v>
      </c>
      <c r="AV183" s="28">
        <f>IF(_Engine!$P$4=1,MAX(0,ROUND(AV182+R183-AB183-AL183,2)),0)</f>
        <v>0</v>
      </c>
      <c r="AW183" s="28">
        <f>IF(_Engine!$P$5=1,MAX(0,ROUND(AW182+S183-AC183-AM183,2)),0)</f>
        <v>0</v>
      </c>
      <c r="AX183" s="28">
        <f>IF(_Engine!$P$6=1,MAX(0,ROUND(AX182+T183-AD183-AN183,2)),0)</f>
        <v>0</v>
      </c>
      <c r="AY183" s="28">
        <f>IF(_Engine!$P$7=1,MAX(0,ROUND(AY182+U183-AE183-AO183,2)),0)</f>
        <v>0</v>
      </c>
      <c r="AZ183" s="28">
        <f>IF(_Engine!$P$8=1,MAX(0,ROUND(AZ182+V183-AF183-AP183,2)),0)</f>
        <v>0</v>
      </c>
      <c r="BA183" s="28">
        <f>IF(_Engine!$P$9=1,MAX(0,ROUND(BA182+W183-AG183-AQ183,2)),0)</f>
        <v>0</v>
      </c>
      <c r="BB183" s="28">
        <f>IF(_Engine!$P$10=1,MAX(0,ROUND(BB182+X183-AH183-AR183,2)),0)</f>
        <v>0</v>
      </c>
      <c r="BC183" s="28">
        <f>IF(_Engine!$P$11=1,MAX(0,ROUND(BC182+Y183-AI183-AS183,2)),0)</f>
        <v>0</v>
      </c>
      <c r="BD183" s="28">
        <f>IF(_Engine!$P$12=1,MAX(0,ROUND(BD182+Z183-AJ183-AT183,2)),0)</f>
        <v>0</v>
      </c>
      <c r="BE183" s="28">
        <f>ROUND(IFERROR('Debt Planner'!$C$8,0)+IFERROR(C183,0)+MAX(0,_Engine!$E$14-SUM(AA183:AJ183)),2)</f>
        <v>0</v>
      </c>
    </row>
    <row r="184" spans="1:57" x14ac:dyDescent="0.3">
      <c r="A184" s="24">
        <v>176</v>
      </c>
      <c r="B184" s="25">
        <f t="shared" ca="1" si="8"/>
        <v>51522</v>
      </c>
      <c r="C184" s="26">
        <v>0</v>
      </c>
      <c r="D184" s="27">
        <f t="shared" si="6"/>
        <v>0</v>
      </c>
      <c r="E184" s="18" t="str">
        <f>IF(_Engine!$P$3=0,"",IF((AA184+AK184)&gt;0,AA184+AK184,""))</f>
        <v/>
      </c>
      <c r="F184" s="18" t="str">
        <f>IF(_Engine!$P$4=0,"",IF((AB184+AL184)&gt;0,AB184+AL184,""))</f>
        <v/>
      </c>
      <c r="G184" s="18" t="str">
        <f>IF(_Engine!$P$5=0,"",IF((AC184+AM184)&gt;0,AC184+AM184,""))</f>
        <v/>
      </c>
      <c r="H184" s="18" t="str">
        <f>IF(_Engine!$P$6=0,"",IF((AD184+AN184)&gt;0,AD184+AN184,""))</f>
        <v/>
      </c>
      <c r="I184" s="18" t="str">
        <f>IF(_Engine!$P$7=0,"",IF((AE184+AO184)&gt;0,AE184+AO184,""))</f>
        <v/>
      </c>
      <c r="J184" s="18" t="str">
        <f>IF(_Engine!$P$8=0,"",IF((AF184+AP184)&gt;0,AF184+AP184,""))</f>
        <v/>
      </c>
      <c r="K184" s="18" t="str">
        <f>IF(_Engine!$P$9=0,"",IF((AG184+AQ184)&gt;0,AG184+AQ184,""))</f>
        <v/>
      </c>
      <c r="L184" s="18" t="str">
        <f>IF(_Engine!$P$10=0,"",IF((AH184+AR184)&gt;0,AH184+AR184,""))</f>
        <v/>
      </c>
      <c r="M184" s="18" t="str">
        <f>IF(_Engine!$P$11=0,"",IF((AI184+AS184)&gt;0,AI184+AS184,""))</f>
        <v/>
      </c>
      <c r="N184" s="18" t="str">
        <f>IF(_Engine!$P$12=0,"",IF((AJ184+AT184)&gt;0,AJ184+AT184,""))</f>
        <v/>
      </c>
      <c r="O184" s="27">
        <f t="shared" si="7"/>
        <v>0</v>
      </c>
      <c r="Q184" s="28">
        <f>IF(AND(_Engine!$P$3=1,AU183&gt;0),ROUND(AU183*_Engine!$N$3/12,2),0)</f>
        <v>0</v>
      </c>
      <c r="R184" s="28">
        <f>IF(AND(_Engine!$P$4=1,AV183&gt;0),ROUND(AV183*_Engine!$N$4/12,2),0)</f>
        <v>0</v>
      </c>
      <c r="S184" s="28">
        <f>IF(AND(_Engine!$P$5=1,AW183&gt;0),ROUND(AW183*_Engine!$N$5/12,2),0)</f>
        <v>0</v>
      </c>
      <c r="T184" s="28">
        <f>IF(AND(_Engine!$P$6=1,AX183&gt;0),ROUND(AX183*_Engine!$N$6/12,2),0)</f>
        <v>0</v>
      </c>
      <c r="U184" s="28">
        <f>IF(AND(_Engine!$P$7=1,AY183&gt;0),ROUND(AY183*_Engine!$N$7/12,2),0)</f>
        <v>0</v>
      </c>
      <c r="V184" s="28">
        <f>IF(AND(_Engine!$P$8=1,AZ183&gt;0),ROUND(AZ183*_Engine!$N$8/12,2),0)</f>
        <v>0</v>
      </c>
      <c r="W184" s="28">
        <f>IF(AND(_Engine!$P$9=1,BA183&gt;0),ROUND(BA183*_Engine!$N$9/12,2),0)</f>
        <v>0</v>
      </c>
      <c r="X184" s="28">
        <f>IF(AND(_Engine!$P$10=1,BB183&gt;0),ROUND(BB183*_Engine!$N$10/12,2),0)</f>
        <v>0</v>
      </c>
      <c r="Y184" s="28">
        <f>IF(AND(_Engine!$P$11=1,BC183&gt;0),ROUND(BC183*_Engine!$N$11/12,2),0)</f>
        <v>0</v>
      </c>
      <c r="Z184" s="28">
        <f>IF(AND(_Engine!$P$12=1,BD183&gt;0),ROUND(BD183*_Engine!$N$12/12,2),0)</f>
        <v>0</v>
      </c>
      <c r="AA184" s="28">
        <f>IF(AND(_Engine!$P$3=1,AU183&gt;0),ROUND(MIN(_Engine!$O$3,AU183+Q184),2),0)</f>
        <v>0</v>
      </c>
      <c r="AB184" s="28">
        <f>IF(AND(_Engine!$P$4=1,AV183&gt;0),ROUND(MIN(_Engine!$O$4,AV183+R184),2),0)</f>
        <v>0</v>
      </c>
      <c r="AC184" s="28">
        <f>IF(AND(_Engine!$P$5=1,AW183&gt;0),ROUND(MIN(_Engine!$O$5,AW183+S184),2),0)</f>
        <v>0</v>
      </c>
      <c r="AD184" s="28">
        <f>IF(AND(_Engine!$P$6=1,AX183&gt;0),ROUND(MIN(_Engine!$O$6,AX183+T184),2),0)</f>
        <v>0</v>
      </c>
      <c r="AE184" s="28">
        <f>IF(AND(_Engine!$P$7=1,AY183&gt;0),ROUND(MIN(_Engine!$O$7,AY183+U184),2),0)</f>
        <v>0</v>
      </c>
      <c r="AF184" s="28">
        <f>IF(AND(_Engine!$P$8=1,AZ183&gt;0),ROUND(MIN(_Engine!$O$8,AZ183+V184),2),0)</f>
        <v>0</v>
      </c>
      <c r="AG184" s="28">
        <f>IF(AND(_Engine!$P$9=1,BA183&gt;0),ROUND(MIN(_Engine!$O$9,BA183+W184),2),0)</f>
        <v>0</v>
      </c>
      <c r="AH184" s="28">
        <f>IF(AND(_Engine!$P$10=1,BB183&gt;0),ROUND(MIN(_Engine!$O$10,BB183+X184),2),0)</f>
        <v>0</v>
      </c>
      <c r="AI184" s="28">
        <f>IF(AND(_Engine!$P$11=1,BC183&gt;0),ROUND(MIN(_Engine!$O$11,BC183+Y184),2),0)</f>
        <v>0</v>
      </c>
      <c r="AJ184" s="28">
        <f>IF(AND(_Engine!$P$12=1,BD183&gt;0),ROUND(MIN(_Engine!$O$12,BD183+Z184),2),0)</f>
        <v>0</v>
      </c>
      <c r="AK184" s="28">
        <f>IF(AND(_Engine!$P$3=1,AU183&gt;0),ROUND(MAX(0,MIN(AU183+Q184-AA184,BE184-0)),2),0)</f>
        <v>0</v>
      </c>
      <c r="AL184" s="28">
        <f>IF(AND(_Engine!$P$4=1,AV183&gt;0),ROUND(MAX(0,MIN(AV183+R184-AB184,BE184-SUM(AK184:AK184))),2),0)</f>
        <v>0</v>
      </c>
      <c r="AM184" s="28">
        <f>IF(AND(_Engine!$P$5=1,AW183&gt;0),ROUND(MAX(0,MIN(AW183+S184-AC184,BE184-SUM(AK184:AL184))),2),0)</f>
        <v>0</v>
      </c>
      <c r="AN184" s="28">
        <f>IF(AND(_Engine!$P$6=1,AX183&gt;0),ROUND(MAX(0,MIN(AX183+T184-AD184,BE184-SUM(AK184:AM184))),2),0)</f>
        <v>0</v>
      </c>
      <c r="AO184" s="28">
        <f>IF(AND(_Engine!$P$7=1,AY183&gt;0),ROUND(MAX(0,MIN(AY183+U184-AE184,BE184-SUM(AK184:AN184))),2),0)</f>
        <v>0</v>
      </c>
      <c r="AP184" s="28">
        <f>IF(AND(_Engine!$P$8=1,AZ183&gt;0),ROUND(MAX(0,MIN(AZ183+V184-AF184,BE184-SUM(AK184:AO184))),2),0)</f>
        <v>0</v>
      </c>
      <c r="AQ184" s="28">
        <f>IF(AND(_Engine!$P$9=1,BA183&gt;0),ROUND(MAX(0,MIN(BA183+W184-AG184,BE184-SUM(AK184:AP184))),2),0)</f>
        <v>0</v>
      </c>
      <c r="AR184" s="28">
        <f>IF(AND(_Engine!$P$10=1,BB183&gt;0),ROUND(MAX(0,MIN(BB183+X184-AH184,BE184-SUM(AK184:AQ184))),2),0)</f>
        <v>0</v>
      </c>
      <c r="AS184" s="28">
        <f>IF(AND(_Engine!$P$11=1,BC183&gt;0),ROUND(MAX(0,MIN(BC183+Y184-AI184,BE184-SUM(AK184:AR184))),2),0)</f>
        <v>0</v>
      </c>
      <c r="AT184" s="28">
        <f>IF(AND(_Engine!$P$12=1,BD183&gt;0),ROUND(MAX(0,MIN(BD183+Z184-AJ184,BE184-SUM(AK184:AS184))),2),0)</f>
        <v>0</v>
      </c>
      <c r="AU184" s="28">
        <f>IF(_Engine!$P$3=1,MAX(0,ROUND(AU183+Q184-AA184-AK184,2)),0)</f>
        <v>0</v>
      </c>
      <c r="AV184" s="28">
        <f>IF(_Engine!$P$4=1,MAX(0,ROUND(AV183+R184-AB184-AL184,2)),0)</f>
        <v>0</v>
      </c>
      <c r="AW184" s="28">
        <f>IF(_Engine!$P$5=1,MAX(0,ROUND(AW183+S184-AC184-AM184,2)),0)</f>
        <v>0</v>
      </c>
      <c r="AX184" s="28">
        <f>IF(_Engine!$P$6=1,MAX(0,ROUND(AX183+T184-AD184-AN184,2)),0)</f>
        <v>0</v>
      </c>
      <c r="AY184" s="28">
        <f>IF(_Engine!$P$7=1,MAX(0,ROUND(AY183+U184-AE184-AO184,2)),0)</f>
        <v>0</v>
      </c>
      <c r="AZ184" s="28">
        <f>IF(_Engine!$P$8=1,MAX(0,ROUND(AZ183+V184-AF184-AP184,2)),0)</f>
        <v>0</v>
      </c>
      <c r="BA184" s="28">
        <f>IF(_Engine!$P$9=1,MAX(0,ROUND(BA183+W184-AG184-AQ184,2)),0)</f>
        <v>0</v>
      </c>
      <c r="BB184" s="28">
        <f>IF(_Engine!$P$10=1,MAX(0,ROUND(BB183+X184-AH184-AR184,2)),0)</f>
        <v>0</v>
      </c>
      <c r="BC184" s="28">
        <f>IF(_Engine!$P$11=1,MAX(0,ROUND(BC183+Y184-AI184-AS184,2)),0)</f>
        <v>0</v>
      </c>
      <c r="BD184" s="28">
        <f>IF(_Engine!$P$12=1,MAX(0,ROUND(BD183+Z184-AJ184-AT184,2)),0)</f>
        <v>0</v>
      </c>
      <c r="BE184" s="28">
        <f>ROUND(IFERROR('Debt Planner'!$C$8,0)+IFERROR(C184,0)+MAX(0,_Engine!$E$14-SUM(AA184:AJ184)),2)</f>
        <v>0</v>
      </c>
    </row>
    <row r="185" spans="1:57" x14ac:dyDescent="0.3">
      <c r="A185" s="24">
        <v>177</v>
      </c>
      <c r="B185" s="25">
        <f t="shared" ca="1" si="8"/>
        <v>51553</v>
      </c>
      <c r="C185" s="26">
        <v>0</v>
      </c>
      <c r="D185" s="27">
        <f t="shared" si="6"/>
        <v>0</v>
      </c>
      <c r="E185" s="18" t="str">
        <f>IF(_Engine!$P$3=0,"",IF((AA185+AK185)&gt;0,AA185+AK185,""))</f>
        <v/>
      </c>
      <c r="F185" s="18" t="str">
        <f>IF(_Engine!$P$4=0,"",IF((AB185+AL185)&gt;0,AB185+AL185,""))</f>
        <v/>
      </c>
      <c r="G185" s="18" t="str">
        <f>IF(_Engine!$P$5=0,"",IF((AC185+AM185)&gt;0,AC185+AM185,""))</f>
        <v/>
      </c>
      <c r="H185" s="18" t="str">
        <f>IF(_Engine!$P$6=0,"",IF((AD185+AN185)&gt;0,AD185+AN185,""))</f>
        <v/>
      </c>
      <c r="I185" s="18" t="str">
        <f>IF(_Engine!$P$7=0,"",IF((AE185+AO185)&gt;0,AE185+AO185,""))</f>
        <v/>
      </c>
      <c r="J185" s="18" t="str">
        <f>IF(_Engine!$P$8=0,"",IF((AF185+AP185)&gt;0,AF185+AP185,""))</f>
        <v/>
      </c>
      <c r="K185" s="18" t="str">
        <f>IF(_Engine!$P$9=0,"",IF((AG185+AQ185)&gt;0,AG185+AQ185,""))</f>
        <v/>
      </c>
      <c r="L185" s="18" t="str">
        <f>IF(_Engine!$P$10=0,"",IF((AH185+AR185)&gt;0,AH185+AR185,""))</f>
        <v/>
      </c>
      <c r="M185" s="18" t="str">
        <f>IF(_Engine!$P$11=0,"",IF((AI185+AS185)&gt;0,AI185+AS185,""))</f>
        <v/>
      </c>
      <c r="N185" s="18" t="str">
        <f>IF(_Engine!$P$12=0,"",IF((AJ185+AT185)&gt;0,AJ185+AT185,""))</f>
        <v/>
      </c>
      <c r="O185" s="27">
        <f t="shared" si="7"/>
        <v>0</v>
      </c>
      <c r="Q185" s="28">
        <f>IF(AND(_Engine!$P$3=1,AU184&gt;0),ROUND(AU184*_Engine!$N$3/12,2),0)</f>
        <v>0</v>
      </c>
      <c r="R185" s="28">
        <f>IF(AND(_Engine!$P$4=1,AV184&gt;0),ROUND(AV184*_Engine!$N$4/12,2),0)</f>
        <v>0</v>
      </c>
      <c r="S185" s="28">
        <f>IF(AND(_Engine!$P$5=1,AW184&gt;0),ROUND(AW184*_Engine!$N$5/12,2),0)</f>
        <v>0</v>
      </c>
      <c r="T185" s="28">
        <f>IF(AND(_Engine!$P$6=1,AX184&gt;0),ROUND(AX184*_Engine!$N$6/12,2),0)</f>
        <v>0</v>
      </c>
      <c r="U185" s="28">
        <f>IF(AND(_Engine!$P$7=1,AY184&gt;0),ROUND(AY184*_Engine!$N$7/12,2),0)</f>
        <v>0</v>
      </c>
      <c r="V185" s="28">
        <f>IF(AND(_Engine!$P$8=1,AZ184&gt;0),ROUND(AZ184*_Engine!$N$8/12,2),0)</f>
        <v>0</v>
      </c>
      <c r="W185" s="28">
        <f>IF(AND(_Engine!$P$9=1,BA184&gt;0),ROUND(BA184*_Engine!$N$9/12,2),0)</f>
        <v>0</v>
      </c>
      <c r="X185" s="28">
        <f>IF(AND(_Engine!$P$10=1,BB184&gt;0),ROUND(BB184*_Engine!$N$10/12,2),0)</f>
        <v>0</v>
      </c>
      <c r="Y185" s="28">
        <f>IF(AND(_Engine!$P$11=1,BC184&gt;0),ROUND(BC184*_Engine!$N$11/12,2),0)</f>
        <v>0</v>
      </c>
      <c r="Z185" s="28">
        <f>IF(AND(_Engine!$P$12=1,BD184&gt;0),ROUND(BD184*_Engine!$N$12/12,2),0)</f>
        <v>0</v>
      </c>
      <c r="AA185" s="28">
        <f>IF(AND(_Engine!$P$3=1,AU184&gt;0),ROUND(MIN(_Engine!$O$3,AU184+Q185),2),0)</f>
        <v>0</v>
      </c>
      <c r="AB185" s="28">
        <f>IF(AND(_Engine!$P$4=1,AV184&gt;0),ROUND(MIN(_Engine!$O$4,AV184+R185),2),0)</f>
        <v>0</v>
      </c>
      <c r="AC185" s="28">
        <f>IF(AND(_Engine!$P$5=1,AW184&gt;0),ROUND(MIN(_Engine!$O$5,AW184+S185),2),0)</f>
        <v>0</v>
      </c>
      <c r="AD185" s="28">
        <f>IF(AND(_Engine!$P$6=1,AX184&gt;0),ROUND(MIN(_Engine!$O$6,AX184+T185),2),0)</f>
        <v>0</v>
      </c>
      <c r="AE185" s="28">
        <f>IF(AND(_Engine!$P$7=1,AY184&gt;0),ROUND(MIN(_Engine!$O$7,AY184+U185),2),0)</f>
        <v>0</v>
      </c>
      <c r="AF185" s="28">
        <f>IF(AND(_Engine!$P$8=1,AZ184&gt;0),ROUND(MIN(_Engine!$O$8,AZ184+V185),2),0)</f>
        <v>0</v>
      </c>
      <c r="AG185" s="28">
        <f>IF(AND(_Engine!$P$9=1,BA184&gt;0),ROUND(MIN(_Engine!$O$9,BA184+W185),2),0)</f>
        <v>0</v>
      </c>
      <c r="AH185" s="28">
        <f>IF(AND(_Engine!$P$10=1,BB184&gt;0),ROUND(MIN(_Engine!$O$10,BB184+X185),2),0)</f>
        <v>0</v>
      </c>
      <c r="AI185" s="28">
        <f>IF(AND(_Engine!$P$11=1,BC184&gt;0),ROUND(MIN(_Engine!$O$11,BC184+Y185),2),0)</f>
        <v>0</v>
      </c>
      <c r="AJ185" s="28">
        <f>IF(AND(_Engine!$P$12=1,BD184&gt;0),ROUND(MIN(_Engine!$O$12,BD184+Z185),2),0)</f>
        <v>0</v>
      </c>
      <c r="AK185" s="28">
        <f>IF(AND(_Engine!$P$3=1,AU184&gt;0),ROUND(MAX(0,MIN(AU184+Q185-AA185,BE185-0)),2),0)</f>
        <v>0</v>
      </c>
      <c r="AL185" s="28">
        <f>IF(AND(_Engine!$P$4=1,AV184&gt;0),ROUND(MAX(0,MIN(AV184+R185-AB185,BE185-SUM(AK185:AK185))),2),0)</f>
        <v>0</v>
      </c>
      <c r="AM185" s="28">
        <f>IF(AND(_Engine!$P$5=1,AW184&gt;0),ROUND(MAX(0,MIN(AW184+S185-AC185,BE185-SUM(AK185:AL185))),2),0)</f>
        <v>0</v>
      </c>
      <c r="AN185" s="28">
        <f>IF(AND(_Engine!$P$6=1,AX184&gt;0),ROUND(MAX(0,MIN(AX184+T185-AD185,BE185-SUM(AK185:AM185))),2),0)</f>
        <v>0</v>
      </c>
      <c r="AO185" s="28">
        <f>IF(AND(_Engine!$P$7=1,AY184&gt;0),ROUND(MAX(0,MIN(AY184+U185-AE185,BE185-SUM(AK185:AN185))),2),0)</f>
        <v>0</v>
      </c>
      <c r="AP185" s="28">
        <f>IF(AND(_Engine!$P$8=1,AZ184&gt;0),ROUND(MAX(0,MIN(AZ184+V185-AF185,BE185-SUM(AK185:AO185))),2),0)</f>
        <v>0</v>
      </c>
      <c r="AQ185" s="28">
        <f>IF(AND(_Engine!$P$9=1,BA184&gt;0),ROUND(MAX(0,MIN(BA184+W185-AG185,BE185-SUM(AK185:AP185))),2),0)</f>
        <v>0</v>
      </c>
      <c r="AR185" s="28">
        <f>IF(AND(_Engine!$P$10=1,BB184&gt;0),ROUND(MAX(0,MIN(BB184+X185-AH185,BE185-SUM(AK185:AQ185))),2),0)</f>
        <v>0</v>
      </c>
      <c r="AS185" s="28">
        <f>IF(AND(_Engine!$P$11=1,BC184&gt;0),ROUND(MAX(0,MIN(BC184+Y185-AI185,BE185-SUM(AK185:AR185))),2),0)</f>
        <v>0</v>
      </c>
      <c r="AT185" s="28">
        <f>IF(AND(_Engine!$P$12=1,BD184&gt;0),ROUND(MAX(0,MIN(BD184+Z185-AJ185,BE185-SUM(AK185:AS185))),2),0)</f>
        <v>0</v>
      </c>
      <c r="AU185" s="28">
        <f>IF(_Engine!$P$3=1,MAX(0,ROUND(AU184+Q185-AA185-AK185,2)),0)</f>
        <v>0</v>
      </c>
      <c r="AV185" s="28">
        <f>IF(_Engine!$P$4=1,MAX(0,ROUND(AV184+R185-AB185-AL185,2)),0)</f>
        <v>0</v>
      </c>
      <c r="AW185" s="28">
        <f>IF(_Engine!$P$5=1,MAX(0,ROUND(AW184+S185-AC185-AM185,2)),0)</f>
        <v>0</v>
      </c>
      <c r="AX185" s="28">
        <f>IF(_Engine!$P$6=1,MAX(0,ROUND(AX184+T185-AD185-AN185,2)),0)</f>
        <v>0</v>
      </c>
      <c r="AY185" s="28">
        <f>IF(_Engine!$P$7=1,MAX(0,ROUND(AY184+U185-AE185-AO185,2)),0)</f>
        <v>0</v>
      </c>
      <c r="AZ185" s="28">
        <f>IF(_Engine!$P$8=1,MAX(0,ROUND(AZ184+V185-AF185-AP185,2)),0)</f>
        <v>0</v>
      </c>
      <c r="BA185" s="28">
        <f>IF(_Engine!$P$9=1,MAX(0,ROUND(BA184+W185-AG185-AQ185,2)),0)</f>
        <v>0</v>
      </c>
      <c r="BB185" s="28">
        <f>IF(_Engine!$P$10=1,MAX(0,ROUND(BB184+X185-AH185-AR185,2)),0)</f>
        <v>0</v>
      </c>
      <c r="BC185" s="28">
        <f>IF(_Engine!$P$11=1,MAX(0,ROUND(BC184+Y185-AI185-AS185,2)),0)</f>
        <v>0</v>
      </c>
      <c r="BD185" s="28">
        <f>IF(_Engine!$P$12=1,MAX(0,ROUND(BD184+Z185-AJ185-AT185,2)),0)</f>
        <v>0</v>
      </c>
      <c r="BE185" s="28">
        <f>ROUND(IFERROR('Debt Planner'!$C$8,0)+IFERROR(C185,0)+MAX(0,_Engine!$E$14-SUM(AA185:AJ185)),2)</f>
        <v>0</v>
      </c>
    </row>
    <row r="186" spans="1:57" x14ac:dyDescent="0.3">
      <c r="A186" s="24">
        <v>178</v>
      </c>
      <c r="B186" s="25">
        <f t="shared" ca="1" si="8"/>
        <v>51581</v>
      </c>
      <c r="C186" s="26">
        <v>0</v>
      </c>
      <c r="D186" s="27">
        <f t="shared" si="6"/>
        <v>0</v>
      </c>
      <c r="E186" s="18" t="str">
        <f>IF(_Engine!$P$3=0,"",IF((AA186+AK186)&gt;0,AA186+AK186,""))</f>
        <v/>
      </c>
      <c r="F186" s="18" t="str">
        <f>IF(_Engine!$P$4=0,"",IF((AB186+AL186)&gt;0,AB186+AL186,""))</f>
        <v/>
      </c>
      <c r="G186" s="18" t="str">
        <f>IF(_Engine!$P$5=0,"",IF((AC186+AM186)&gt;0,AC186+AM186,""))</f>
        <v/>
      </c>
      <c r="H186" s="18" t="str">
        <f>IF(_Engine!$P$6=0,"",IF((AD186+AN186)&gt;0,AD186+AN186,""))</f>
        <v/>
      </c>
      <c r="I186" s="18" t="str">
        <f>IF(_Engine!$P$7=0,"",IF((AE186+AO186)&gt;0,AE186+AO186,""))</f>
        <v/>
      </c>
      <c r="J186" s="18" t="str">
        <f>IF(_Engine!$P$8=0,"",IF((AF186+AP186)&gt;0,AF186+AP186,""))</f>
        <v/>
      </c>
      <c r="K186" s="18" t="str">
        <f>IF(_Engine!$P$9=0,"",IF((AG186+AQ186)&gt;0,AG186+AQ186,""))</f>
        <v/>
      </c>
      <c r="L186" s="18" t="str">
        <f>IF(_Engine!$P$10=0,"",IF((AH186+AR186)&gt;0,AH186+AR186,""))</f>
        <v/>
      </c>
      <c r="M186" s="18" t="str">
        <f>IF(_Engine!$P$11=0,"",IF((AI186+AS186)&gt;0,AI186+AS186,""))</f>
        <v/>
      </c>
      <c r="N186" s="18" t="str">
        <f>IF(_Engine!$P$12=0,"",IF((AJ186+AT186)&gt;0,AJ186+AT186,""))</f>
        <v/>
      </c>
      <c r="O186" s="27">
        <f t="shared" si="7"/>
        <v>0</v>
      </c>
      <c r="Q186" s="28">
        <f>IF(AND(_Engine!$P$3=1,AU185&gt;0),ROUND(AU185*_Engine!$N$3/12,2),0)</f>
        <v>0</v>
      </c>
      <c r="R186" s="28">
        <f>IF(AND(_Engine!$P$4=1,AV185&gt;0),ROUND(AV185*_Engine!$N$4/12,2),0)</f>
        <v>0</v>
      </c>
      <c r="S186" s="28">
        <f>IF(AND(_Engine!$P$5=1,AW185&gt;0),ROUND(AW185*_Engine!$N$5/12,2),0)</f>
        <v>0</v>
      </c>
      <c r="T186" s="28">
        <f>IF(AND(_Engine!$P$6=1,AX185&gt;0),ROUND(AX185*_Engine!$N$6/12,2),0)</f>
        <v>0</v>
      </c>
      <c r="U186" s="28">
        <f>IF(AND(_Engine!$P$7=1,AY185&gt;0),ROUND(AY185*_Engine!$N$7/12,2),0)</f>
        <v>0</v>
      </c>
      <c r="V186" s="28">
        <f>IF(AND(_Engine!$P$8=1,AZ185&gt;0),ROUND(AZ185*_Engine!$N$8/12,2),0)</f>
        <v>0</v>
      </c>
      <c r="W186" s="28">
        <f>IF(AND(_Engine!$P$9=1,BA185&gt;0),ROUND(BA185*_Engine!$N$9/12,2),0)</f>
        <v>0</v>
      </c>
      <c r="X186" s="28">
        <f>IF(AND(_Engine!$P$10=1,BB185&gt;0),ROUND(BB185*_Engine!$N$10/12,2),0)</f>
        <v>0</v>
      </c>
      <c r="Y186" s="28">
        <f>IF(AND(_Engine!$P$11=1,BC185&gt;0),ROUND(BC185*_Engine!$N$11/12,2),0)</f>
        <v>0</v>
      </c>
      <c r="Z186" s="28">
        <f>IF(AND(_Engine!$P$12=1,BD185&gt;0),ROUND(BD185*_Engine!$N$12/12,2),0)</f>
        <v>0</v>
      </c>
      <c r="AA186" s="28">
        <f>IF(AND(_Engine!$P$3=1,AU185&gt;0),ROUND(MIN(_Engine!$O$3,AU185+Q186),2),0)</f>
        <v>0</v>
      </c>
      <c r="AB186" s="28">
        <f>IF(AND(_Engine!$P$4=1,AV185&gt;0),ROUND(MIN(_Engine!$O$4,AV185+R186),2),0)</f>
        <v>0</v>
      </c>
      <c r="AC186" s="28">
        <f>IF(AND(_Engine!$P$5=1,AW185&gt;0),ROUND(MIN(_Engine!$O$5,AW185+S186),2),0)</f>
        <v>0</v>
      </c>
      <c r="AD186" s="28">
        <f>IF(AND(_Engine!$P$6=1,AX185&gt;0),ROUND(MIN(_Engine!$O$6,AX185+T186),2),0)</f>
        <v>0</v>
      </c>
      <c r="AE186" s="28">
        <f>IF(AND(_Engine!$P$7=1,AY185&gt;0),ROUND(MIN(_Engine!$O$7,AY185+U186),2),0)</f>
        <v>0</v>
      </c>
      <c r="AF186" s="28">
        <f>IF(AND(_Engine!$P$8=1,AZ185&gt;0),ROUND(MIN(_Engine!$O$8,AZ185+V186),2),0)</f>
        <v>0</v>
      </c>
      <c r="AG186" s="28">
        <f>IF(AND(_Engine!$P$9=1,BA185&gt;0),ROUND(MIN(_Engine!$O$9,BA185+W186),2),0)</f>
        <v>0</v>
      </c>
      <c r="AH186" s="28">
        <f>IF(AND(_Engine!$P$10=1,BB185&gt;0),ROUND(MIN(_Engine!$O$10,BB185+X186),2),0)</f>
        <v>0</v>
      </c>
      <c r="AI186" s="28">
        <f>IF(AND(_Engine!$P$11=1,BC185&gt;0),ROUND(MIN(_Engine!$O$11,BC185+Y186),2),0)</f>
        <v>0</v>
      </c>
      <c r="AJ186" s="28">
        <f>IF(AND(_Engine!$P$12=1,BD185&gt;0),ROUND(MIN(_Engine!$O$12,BD185+Z186),2),0)</f>
        <v>0</v>
      </c>
      <c r="AK186" s="28">
        <f>IF(AND(_Engine!$P$3=1,AU185&gt;0),ROUND(MAX(0,MIN(AU185+Q186-AA186,BE186-0)),2),0)</f>
        <v>0</v>
      </c>
      <c r="AL186" s="28">
        <f>IF(AND(_Engine!$P$4=1,AV185&gt;0),ROUND(MAX(0,MIN(AV185+R186-AB186,BE186-SUM(AK186:AK186))),2),0)</f>
        <v>0</v>
      </c>
      <c r="AM186" s="28">
        <f>IF(AND(_Engine!$P$5=1,AW185&gt;0),ROUND(MAX(0,MIN(AW185+S186-AC186,BE186-SUM(AK186:AL186))),2),0)</f>
        <v>0</v>
      </c>
      <c r="AN186" s="28">
        <f>IF(AND(_Engine!$P$6=1,AX185&gt;0),ROUND(MAX(0,MIN(AX185+T186-AD186,BE186-SUM(AK186:AM186))),2),0)</f>
        <v>0</v>
      </c>
      <c r="AO186" s="28">
        <f>IF(AND(_Engine!$P$7=1,AY185&gt;0),ROUND(MAX(0,MIN(AY185+U186-AE186,BE186-SUM(AK186:AN186))),2),0)</f>
        <v>0</v>
      </c>
      <c r="AP186" s="28">
        <f>IF(AND(_Engine!$P$8=1,AZ185&gt;0),ROUND(MAX(0,MIN(AZ185+V186-AF186,BE186-SUM(AK186:AO186))),2),0)</f>
        <v>0</v>
      </c>
      <c r="AQ186" s="28">
        <f>IF(AND(_Engine!$P$9=1,BA185&gt;0),ROUND(MAX(0,MIN(BA185+W186-AG186,BE186-SUM(AK186:AP186))),2),0)</f>
        <v>0</v>
      </c>
      <c r="AR186" s="28">
        <f>IF(AND(_Engine!$P$10=1,BB185&gt;0),ROUND(MAX(0,MIN(BB185+X186-AH186,BE186-SUM(AK186:AQ186))),2),0)</f>
        <v>0</v>
      </c>
      <c r="AS186" s="28">
        <f>IF(AND(_Engine!$P$11=1,BC185&gt;0),ROUND(MAX(0,MIN(BC185+Y186-AI186,BE186-SUM(AK186:AR186))),2),0)</f>
        <v>0</v>
      </c>
      <c r="AT186" s="28">
        <f>IF(AND(_Engine!$P$12=1,BD185&gt;0),ROUND(MAX(0,MIN(BD185+Z186-AJ186,BE186-SUM(AK186:AS186))),2),0)</f>
        <v>0</v>
      </c>
      <c r="AU186" s="28">
        <f>IF(_Engine!$P$3=1,MAX(0,ROUND(AU185+Q186-AA186-AK186,2)),0)</f>
        <v>0</v>
      </c>
      <c r="AV186" s="28">
        <f>IF(_Engine!$P$4=1,MAX(0,ROUND(AV185+R186-AB186-AL186,2)),0)</f>
        <v>0</v>
      </c>
      <c r="AW186" s="28">
        <f>IF(_Engine!$P$5=1,MAX(0,ROUND(AW185+S186-AC186-AM186,2)),0)</f>
        <v>0</v>
      </c>
      <c r="AX186" s="28">
        <f>IF(_Engine!$P$6=1,MAX(0,ROUND(AX185+T186-AD186-AN186,2)),0)</f>
        <v>0</v>
      </c>
      <c r="AY186" s="28">
        <f>IF(_Engine!$P$7=1,MAX(0,ROUND(AY185+U186-AE186-AO186,2)),0)</f>
        <v>0</v>
      </c>
      <c r="AZ186" s="28">
        <f>IF(_Engine!$P$8=1,MAX(0,ROUND(AZ185+V186-AF186-AP186,2)),0)</f>
        <v>0</v>
      </c>
      <c r="BA186" s="28">
        <f>IF(_Engine!$P$9=1,MAX(0,ROUND(BA185+W186-AG186-AQ186,2)),0)</f>
        <v>0</v>
      </c>
      <c r="BB186" s="28">
        <f>IF(_Engine!$P$10=1,MAX(0,ROUND(BB185+X186-AH186-AR186,2)),0)</f>
        <v>0</v>
      </c>
      <c r="BC186" s="28">
        <f>IF(_Engine!$P$11=1,MAX(0,ROUND(BC185+Y186-AI186-AS186,2)),0)</f>
        <v>0</v>
      </c>
      <c r="BD186" s="28">
        <f>IF(_Engine!$P$12=1,MAX(0,ROUND(BD185+Z186-AJ186-AT186,2)),0)</f>
        <v>0</v>
      </c>
      <c r="BE186" s="28">
        <f>ROUND(IFERROR('Debt Planner'!$C$8,0)+IFERROR(C186,0)+MAX(0,_Engine!$E$14-SUM(AA186:AJ186)),2)</f>
        <v>0</v>
      </c>
    </row>
    <row r="187" spans="1:57" x14ac:dyDescent="0.3">
      <c r="A187" s="24">
        <v>179</v>
      </c>
      <c r="B187" s="25">
        <f t="shared" ca="1" si="8"/>
        <v>51612</v>
      </c>
      <c r="C187" s="26">
        <v>0</v>
      </c>
      <c r="D187" s="27">
        <f t="shared" si="6"/>
        <v>0</v>
      </c>
      <c r="E187" s="18" t="str">
        <f>IF(_Engine!$P$3=0,"",IF((AA187+AK187)&gt;0,AA187+AK187,""))</f>
        <v/>
      </c>
      <c r="F187" s="18" t="str">
        <f>IF(_Engine!$P$4=0,"",IF((AB187+AL187)&gt;0,AB187+AL187,""))</f>
        <v/>
      </c>
      <c r="G187" s="18" t="str">
        <f>IF(_Engine!$P$5=0,"",IF((AC187+AM187)&gt;0,AC187+AM187,""))</f>
        <v/>
      </c>
      <c r="H187" s="18" t="str">
        <f>IF(_Engine!$P$6=0,"",IF((AD187+AN187)&gt;0,AD187+AN187,""))</f>
        <v/>
      </c>
      <c r="I187" s="18" t="str">
        <f>IF(_Engine!$P$7=0,"",IF((AE187+AO187)&gt;0,AE187+AO187,""))</f>
        <v/>
      </c>
      <c r="J187" s="18" t="str">
        <f>IF(_Engine!$P$8=0,"",IF((AF187+AP187)&gt;0,AF187+AP187,""))</f>
        <v/>
      </c>
      <c r="K187" s="18" t="str">
        <f>IF(_Engine!$P$9=0,"",IF((AG187+AQ187)&gt;0,AG187+AQ187,""))</f>
        <v/>
      </c>
      <c r="L187" s="18" t="str">
        <f>IF(_Engine!$P$10=0,"",IF((AH187+AR187)&gt;0,AH187+AR187,""))</f>
        <v/>
      </c>
      <c r="M187" s="18" t="str">
        <f>IF(_Engine!$P$11=0,"",IF((AI187+AS187)&gt;0,AI187+AS187,""))</f>
        <v/>
      </c>
      <c r="N187" s="18" t="str">
        <f>IF(_Engine!$P$12=0,"",IF((AJ187+AT187)&gt;0,AJ187+AT187,""))</f>
        <v/>
      </c>
      <c r="O187" s="27">
        <f t="shared" si="7"/>
        <v>0</v>
      </c>
      <c r="Q187" s="28">
        <f>IF(AND(_Engine!$P$3=1,AU186&gt;0),ROUND(AU186*_Engine!$N$3/12,2),0)</f>
        <v>0</v>
      </c>
      <c r="R187" s="28">
        <f>IF(AND(_Engine!$P$4=1,AV186&gt;0),ROUND(AV186*_Engine!$N$4/12,2),0)</f>
        <v>0</v>
      </c>
      <c r="S187" s="28">
        <f>IF(AND(_Engine!$P$5=1,AW186&gt;0),ROUND(AW186*_Engine!$N$5/12,2),0)</f>
        <v>0</v>
      </c>
      <c r="T187" s="28">
        <f>IF(AND(_Engine!$P$6=1,AX186&gt;0),ROUND(AX186*_Engine!$N$6/12,2),0)</f>
        <v>0</v>
      </c>
      <c r="U187" s="28">
        <f>IF(AND(_Engine!$P$7=1,AY186&gt;0),ROUND(AY186*_Engine!$N$7/12,2),0)</f>
        <v>0</v>
      </c>
      <c r="V187" s="28">
        <f>IF(AND(_Engine!$P$8=1,AZ186&gt;0),ROUND(AZ186*_Engine!$N$8/12,2),0)</f>
        <v>0</v>
      </c>
      <c r="W187" s="28">
        <f>IF(AND(_Engine!$P$9=1,BA186&gt;0),ROUND(BA186*_Engine!$N$9/12,2),0)</f>
        <v>0</v>
      </c>
      <c r="X187" s="28">
        <f>IF(AND(_Engine!$P$10=1,BB186&gt;0),ROUND(BB186*_Engine!$N$10/12,2),0)</f>
        <v>0</v>
      </c>
      <c r="Y187" s="28">
        <f>IF(AND(_Engine!$P$11=1,BC186&gt;0),ROUND(BC186*_Engine!$N$11/12,2),0)</f>
        <v>0</v>
      </c>
      <c r="Z187" s="28">
        <f>IF(AND(_Engine!$P$12=1,BD186&gt;0),ROUND(BD186*_Engine!$N$12/12,2),0)</f>
        <v>0</v>
      </c>
      <c r="AA187" s="28">
        <f>IF(AND(_Engine!$P$3=1,AU186&gt;0),ROUND(MIN(_Engine!$O$3,AU186+Q187),2),0)</f>
        <v>0</v>
      </c>
      <c r="AB187" s="28">
        <f>IF(AND(_Engine!$P$4=1,AV186&gt;0),ROUND(MIN(_Engine!$O$4,AV186+R187),2),0)</f>
        <v>0</v>
      </c>
      <c r="AC187" s="28">
        <f>IF(AND(_Engine!$P$5=1,AW186&gt;0),ROUND(MIN(_Engine!$O$5,AW186+S187),2),0)</f>
        <v>0</v>
      </c>
      <c r="AD187" s="28">
        <f>IF(AND(_Engine!$P$6=1,AX186&gt;0),ROUND(MIN(_Engine!$O$6,AX186+T187),2),0)</f>
        <v>0</v>
      </c>
      <c r="AE187" s="28">
        <f>IF(AND(_Engine!$P$7=1,AY186&gt;0),ROUND(MIN(_Engine!$O$7,AY186+U187),2),0)</f>
        <v>0</v>
      </c>
      <c r="AF187" s="28">
        <f>IF(AND(_Engine!$P$8=1,AZ186&gt;0),ROUND(MIN(_Engine!$O$8,AZ186+V187),2),0)</f>
        <v>0</v>
      </c>
      <c r="AG187" s="28">
        <f>IF(AND(_Engine!$P$9=1,BA186&gt;0),ROUND(MIN(_Engine!$O$9,BA186+W187),2),0)</f>
        <v>0</v>
      </c>
      <c r="AH187" s="28">
        <f>IF(AND(_Engine!$P$10=1,BB186&gt;0),ROUND(MIN(_Engine!$O$10,BB186+X187),2),0)</f>
        <v>0</v>
      </c>
      <c r="AI187" s="28">
        <f>IF(AND(_Engine!$P$11=1,BC186&gt;0),ROUND(MIN(_Engine!$O$11,BC186+Y187),2),0)</f>
        <v>0</v>
      </c>
      <c r="AJ187" s="28">
        <f>IF(AND(_Engine!$P$12=1,BD186&gt;0),ROUND(MIN(_Engine!$O$12,BD186+Z187),2),0)</f>
        <v>0</v>
      </c>
      <c r="AK187" s="28">
        <f>IF(AND(_Engine!$P$3=1,AU186&gt;0),ROUND(MAX(0,MIN(AU186+Q187-AA187,BE187-0)),2),0)</f>
        <v>0</v>
      </c>
      <c r="AL187" s="28">
        <f>IF(AND(_Engine!$P$4=1,AV186&gt;0),ROUND(MAX(0,MIN(AV186+R187-AB187,BE187-SUM(AK187:AK187))),2),0)</f>
        <v>0</v>
      </c>
      <c r="AM187" s="28">
        <f>IF(AND(_Engine!$P$5=1,AW186&gt;0),ROUND(MAX(0,MIN(AW186+S187-AC187,BE187-SUM(AK187:AL187))),2),0)</f>
        <v>0</v>
      </c>
      <c r="AN187" s="28">
        <f>IF(AND(_Engine!$P$6=1,AX186&gt;0),ROUND(MAX(0,MIN(AX186+T187-AD187,BE187-SUM(AK187:AM187))),2),0)</f>
        <v>0</v>
      </c>
      <c r="AO187" s="28">
        <f>IF(AND(_Engine!$P$7=1,AY186&gt;0),ROUND(MAX(0,MIN(AY186+U187-AE187,BE187-SUM(AK187:AN187))),2),0)</f>
        <v>0</v>
      </c>
      <c r="AP187" s="28">
        <f>IF(AND(_Engine!$P$8=1,AZ186&gt;0),ROUND(MAX(0,MIN(AZ186+V187-AF187,BE187-SUM(AK187:AO187))),2),0)</f>
        <v>0</v>
      </c>
      <c r="AQ187" s="28">
        <f>IF(AND(_Engine!$P$9=1,BA186&gt;0),ROUND(MAX(0,MIN(BA186+W187-AG187,BE187-SUM(AK187:AP187))),2),0)</f>
        <v>0</v>
      </c>
      <c r="AR187" s="28">
        <f>IF(AND(_Engine!$P$10=1,BB186&gt;0),ROUND(MAX(0,MIN(BB186+X187-AH187,BE187-SUM(AK187:AQ187))),2),0)</f>
        <v>0</v>
      </c>
      <c r="AS187" s="28">
        <f>IF(AND(_Engine!$P$11=1,BC186&gt;0),ROUND(MAX(0,MIN(BC186+Y187-AI187,BE187-SUM(AK187:AR187))),2),0)</f>
        <v>0</v>
      </c>
      <c r="AT187" s="28">
        <f>IF(AND(_Engine!$P$12=1,BD186&gt;0),ROUND(MAX(0,MIN(BD186+Z187-AJ187,BE187-SUM(AK187:AS187))),2),0)</f>
        <v>0</v>
      </c>
      <c r="AU187" s="28">
        <f>IF(_Engine!$P$3=1,MAX(0,ROUND(AU186+Q187-AA187-AK187,2)),0)</f>
        <v>0</v>
      </c>
      <c r="AV187" s="28">
        <f>IF(_Engine!$P$4=1,MAX(0,ROUND(AV186+R187-AB187-AL187,2)),0)</f>
        <v>0</v>
      </c>
      <c r="AW187" s="28">
        <f>IF(_Engine!$P$5=1,MAX(0,ROUND(AW186+S187-AC187-AM187,2)),0)</f>
        <v>0</v>
      </c>
      <c r="AX187" s="28">
        <f>IF(_Engine!$P$6=1,MAX(0,ROUND(AX186+T187-AD187-AN187,2)),0)</f>
        <v>0</v>
      </c>
      <c r="AY187" s="28">
        <f>IF(_Engine!$P$7=1,MAX(0,ROUND(AY186+U187-AE187-AO187,2)),0)</f>
        <v>0</v>
      </c>
      <c r="AZ187" s="28">
        <f>IF(_Engine!$P$8=1,MAX(0,ROUND(AZ186+V187-AF187-AP187,2)),0)</f>
        <v>0</v>
      </c>
      <c r="BA187" s="28">
        <f>IF(_Engine!$P$9=1,MAX(0,ROUND(BA186+W187-AG187-AQ187,2)),0)</f>
        <v>0</v>
      </c>
      <c r="BB187" s="28">
        <f>IF(_Engine!$P$10=1,MAX(0,ROUND(BB186+X187-AH187-AR187,2)),0)</f>
        <v>0</v>
      </c>
      <c r="BC187" s="28">
        <f>IF(_Engine!$P$11=1,MAX(0,ROUND(BC186+Y187-AI187-AS187,2)),0)</f>
        <v>0</v>
      </c>
      <c r="BD187" s="28">
        <f>IF(_Engine!$P$12=1,MAX(0,ROUND(BD186+Z187-AJ187-AT187,2)),0)</f>
        <v>0</v>
      </c>
      <c r="BE187" s="28">
        <f>ROUND(IFERROR('Debt Planner'!$C$8,0)+IFERROR(C187,0)+MAX(0,_Engine!$E$14-SUM(AA187:AJ187)),2)</f>
        <v>0</v>
      </c>
    </row>
    <row r="188" spans="1:57" x14ac:dyDescent="0.3">
      <c r="A188" s="24">
        <v>180</v>
      </c>
      <c r="B188" s="25">
        <f t="shared" ca="1" si="8"/>
        <v>51642</v>
      </c>
      <c r="C188" s="26">
        <v>0</v>
      </c>
      <c r="D188" s="27">
        <f t="shared" si="6"/>
        <v>0</v>
      </c>
      <c r="E188" s="18" t="str">
        <f>IF(_Engine!$P$3=0,"",IF((AA188+AK188)&gt;0,AA188+AK188,""))</f>
        <v/>
      </c>
      <c r="F188" s="18" t="str">
        <f>IF(_Engine!$P$4=0,"",IF((AB188+AL188)&gt;0,AB188+AL188,""))</f>
        <v/>
      </c>
      <c r="G188" s="18" t="str">
        <f>IF(_Engine!$P$5=0,"",IF((AC188+AM188)&gt;0,AC188+AM188,""))</f>
        <v/>
      </c>
      <c r="H188" s="18" t="str">
        <f>IF(_Engine!$P$6=0,"",IF((AD188+AN188)&gt;0,AD188+AN188,""))</f>
        <v/>
      </c>
      <c r="I188" s="18" t="str">
        <f>IF(_Engine!$P$7=0,"",IF((AE188+AO188)&gt;0,AE188+AO188,""))</f>
        <v/>
      </c>
      <c r="J188" s="18" t="str">
        <f>IF(_Engine!$P$8=0,"",IF((AF188+AP188)&gt;0,AF188+AP188,""))</f>
        <v/>
      </c>
      <c r="K188" s="18" t="str">
        <f>IF(_Engine!$P$9=0,"",IF((AG188+AQ188)&gt;0,AG188+AQ188,""))</f>
        <v/>
      </c>
      <c r="L188" s="18" t="str">
        <f>IF(_Engine!$P$10=0,"",IF((AH188+AR188)&gt;0,AH188+AR188,""))</f>
        <v/>
      </c>
      <c r="M188" s="18" t="str">
        <f>IF(_Engine!$P$11=0,"",IF((AI188+AS188)&gt;0,AI188+AS188,""))</f>
        <v/>
      </c>
      <c r="N188" s="18" t="str">
        <f>IF(_Engine!$P$12=0,"",IF((AJ188+AT188)&gt;0,AJ188+AT188,""))</f>
        <v/>
      </c>
      <c r="O188" s="27">
        <f t="shared" si="7"/>
        <v>0</v>
      </c>
      <c r="Q188" s="28">
        <f>IF(AND(_Engine!$P$3=1,AU187&gt;0),ROUND(AU187*_Engine!$N$3/12,2),0)</f>
        <v>0</v>
      </c>
      <c r="R188" s="28">
        <f>IF(AND(_Engine!$P$4=1,AV187&gt;0),ROUND(AV187*_Engine!$N$4/12,2),0)</f>
        <v>0</v>
      </c>
      <c r="S188" s="28">
        <f>IF(AND(_Engine!$P$5=1,AW187&gt;0),ROUND(AW187*_Engine!$N$5/12,2),0)</f>
        <v>0</v>
      </c>
      <c r="T188" s="28">
        <f>IF(AND(_Engine!$P$6=1,AX187&gt;0),ROUND(AX187*_Engine!$N$6/12,2),0)</f>
        <v>0</v>
      </c>
      <c r="U188" s="28">
        <f>IF(AND(_Engine!$P$7=1,AY187&gt;0),ROUND(AY187*_Engine!$N$7/12,2),0)</f>
        <v>0</v>
      </c>
      <c r="V188" s="28">
        <f>IF(AND(_Engine!$P$8=1,AZ187&gt;0),ROUND(AZ187*_Engine!$N$8/12,2),0)</f>
        <v>0</v>
      </c>
      <c r="W188" s="28">
        <f>IF(AND(_Engine!$P$9=1,BA187&gt;0),ROUND(BA187*_Engine!$N$9/12,2),0)</f>
        <v>0</v>
      </c>
      <c r="X188" s="28">
        <f>IF(AND(_Engine!$P$10=1,BB187&gt;0),ROUND(BB187*_Engine!$N$10/12,2),0)</f>
        <v>0</v>
      </c>
      <c r="Y188" s="28">
        <f>IF(AND(_Engine!$P$11=1,BC187&gt;0),ROUND(BC187*_Engine!$N$11/12,2),0)</f>
        <v>0</v>
      </c>
      <c r="Z188" s="28">
        <f>IF(AND(_Engine!$P$12=1,BD187&gt;0),ROUND(BD187*_Engine!$N$12/12,2),0)</f>
        <v>0</v>
      </c>
      <c r="AA188" s="28">
        <f>IF(AND(_Engine!$P$3=1,AU187&gt;0),ROUND(MIN(_Engine!$O$3,AU187+Q188),2),0)</f>
        <v>0</v>
      </c>
      <c r="AB188" s="28">
        <f>IF(AND(_Engine!$P$4=1,AV187&gt;0),ROUND(MIN(_Engine!$O$4,AV187+R188),2),0)</f>
        <v>0</v>
      </c>
      <c r="AC188" s="28">
        <f>IF(AND(_Engine!$P$5=1,AW187&gt;0),ROUND(MIN(_Engine!$O$5,AW187+S188),2),0)</f>
        <v>0</v>
      </c>
      <c r="AD188" s="28">
        <f>IF(AND(_Engine!$P$6=1,AX187&gt;0),ROUND(MIN(_Engine!$O$6,AX187+T188),2),0)</f>
        <v>0</v>
      </c>
      <c r="AE188" s="28">
        <f>IF(AND(_Engine!$P$7=1,AY187&gt;0),ROUND(MIN(_Engine!$O$7,AY187+U188),2),0)</f>
        <v>0</v>
      </c>
      <c r="AF188" s="28">
        <f>IF(AND(_Engine!$P$8=1,AZ187&gt;0),ROUND(MIN(_Engine!$O$8,AZ187+V188),2),0)</f>
        <v>0</v>
      </c>
      <c r="AG188" s="28">
        <f>IF(AND(_Engine!$P$9=1,BA187&gt;0),ROUND(MIN(_Engine!$O$9,BA187+W188),2),0)</f>
        <v>0</v>
      </c>
      <c r="AH188" s="28">
        <f>IF(AND(_Engine!$P$10=1,BB187&gt;0),ROUND(MIN(_Engine!$O$10,BB187+X188),2),0)</f>
        <v>0</v>
      </c>
      <c r="AI188" s="28">
        <f>IF(AND(_Engine!$P$11=1,BC187&gt;0),ROUND(MIN(_Engine!$O$11,BC187+Y188),2),0)</f>
        <v>0</v>
      </c>
      <c r="AJ188" s="28">
        <f>IF(AND(_Engine!$P$12=1,BD187&gt;0),ROUND(MIN(_Engine!$O$12,BD187+Z188),2),0)</f>
        <v>0</v>
      </c>
      <c r="AK188" s="28">
        <f>IF(AND(_Engine!$P$3=1,AU187&gt;0),ROUND(MAX(0,MIN(AU187+Q188-AA188,BE188-0)),2),0)</f>
        <v>0</v>
      </c>
      <c r="AL188" s="28">
        <f>IF(AND(_Engine!$P$4=1,AV187&gt;0),ROUND(MAX(0,MIN(AV187+R188-AB188,BE188-SUM(AK188:AK188))),2),0)</f>
        <v>0</v>
      </c>
      <c r="AM188" s="28">
        <f>IF(AND(_Engine!$P$5=1,AW187&gt;0),ROUND(MAX(0,MIN(AW187+S188-AC188,BE188-SUM(AK188:AL188))),2),0)</f>
        <v>0</v>
      </c>
      <c r="AN188" s="28">
        <f>IF(AND(_Engine!$P$6=1,AX187&gt;0),ROUND(MAX(0,MIN(AX187+T188-AD188,BE188-SUM(AK188:AM188))),2),0)</f>
        <v>0</v>
      </c>
      <c r="AO188" s="28">
        <f>IF(AND(_Engine!$P$7=1,AY187&gt;0),ROUND(MAX(0,MIN(AY187+U188-AE188,BE188-SUM(AK188:AN188))),2),0)</f>
        <v>0</v>
      </c>
      <c r="AP188" s="28">
        <f>IF(AND(_Engine!$P$8=1,AZ187&gt;0),ROUND(MAX(0,MIN(AZ187+V188-AF188,BE188-SUM(AK188:AO188))),2),0)</f>
        <v>0</v>
      </c>
      <c r="AQ188" s="28">
        <f>IF(AND(_Engine!$P$9=1,BA187&gt;0),ROUND(MAX(0,MIN(BA187+W188-AG188,BE188-SUM(AK188:AP188))),2),0)</f>
        <v>0</v>
      </c>
      <c r="AR188" s="28">
        <f>IF(AND(_Engine!$P$10=1,BB187&gt;0),ROUND(MAX(0,MIN(BB187+X188-AH188,BE188-SUM(AK188:AQ188))),2),0)</f>
        <v>0</v>
      </c>
      <c r="AS188" s="28">
        <f>IF(AND(_Engine!$P$11=1,BC187&gt;0),ROUND(MAX(0,MIN(BC187+Y188-AI188,BE188-SUM(AK188:AR188))),2),0)</f>
        <v>0</v>
      </c>
      <c r="AT188" s="28">
        <f>IF(AND(_Engine!$P$12=1,BD187&gt;0),ROUND(MAX(0,MIN(BD187+Z188-AJ188,BE188-SUM(AK188:AS188))),2),0)</f>
        <v>0</v>
      </c>
      <c r="AU188" s="28">
        <f>IF(_Engine!$P$3=1,MAX(0,ROUND(AU187+Q188-AA188-AK188,2)),0)</f>
        <v>0</v>
      </c>
      <c r="AV188" s="28">
        <f>IF(_Engine!$P$4=1,MAX(0,ROUND(AV187+R188-AB188-AL188,2)),0)</f>
        <v>0</v>
      </c>
      <c r="AW188" s="28">
        <f>IF(_Engine!$P$5=1,MAX(0,ROUND(AW187+S188-AC188-AM188,2)),0)</f>
        <v>0</v>
      </c>
      <c r="AX188" s="28">
        <f>IF(_Engine!$P$6=1,MAX(0,ROUND(AX187+T188-AD188-AN188,2)),0)</f>
        <v>0</v>
      </c>
      <c r="AY188" s="28">
        <f>IF(_Engine!$P$7=1,MAX(0,ROUND(AY187+U188-AE188-AO188,2)),0)</f>
        <v>0</v>
      </c>
      <c r="AZ188" s="28">
        <f>IF(_Engine!$P$8=1,MAX(0,ROUND(AZ187+V188-AF188-AP188,2)),0)</f>
        <v>0</v>
      </c>
      <c r="BA188" s="28">
        <f>IF(_Engine!$P$9=1,MAX(0,ROUND(BA187+W188-AG188-AQ188,2)),0)</f>
        <v>0</v>
      </c>
      <c r="BB188" s="28">
        <f>IF(_Engine!$P$10=1,MAX(0,ROUND(BB187+X188-AH188-AR188,2)),0)</f>
        <v>0</v>
      </c>
      <c r="BC188" s="28">
        <f>IF(_Engine!$P$11=1,MAX(0,ROUND(BC187+Y188-AI188-AS188,2)),0)</f>
        <v>0</v>
      </c>
      <c r="BD188" s="28">
        <f>IF(_Engine!$P$12=1,MAX(0,ROUND(BD187+Z188-AJ188-AT188,2)),0)</f>
        <v>0</v>
      </c>
      <c r="BE188" s="28">
        <f>ROUND(IFERROR('Debt Planner'!$C$8,0)+IFERROR(C188,0)+MAX(0,_Engine!$E$14-SUM(AA188:AJ188)),2)</f>
        <v>0</v>
      </c>
    </row>
    <row r="189" spans="1:57" x14ac:dyDescent="0.3">
      <c r="A189" s="24">
        <v>181</v>
      </c>
      <c r="B189" s="25">
        <f t="shared" ca="1" si="8"/>
        <v>51673</v>
      </c>
      <c r="C189" s="26">
        <v>0</v>
      </c>
      <c r="D189" s="27">
        <f t="shared" si="6"/>
        <v>0</v>
      </c>
      <c r="E189" s="18" t="str">
        <f>IF(_Engine!$P$3=0,"",IF((AA189+AK189)&gt;0,AA189+AK189,""))</f>
        <v/>
      </c>
      <c r="F189" s="18" t="str">
        <f>IF(_Engine!$P$4=0,"",IF((AB189+AL189)&gt;0,AB189+AL189,""))</f>
        <v/>
      </c>
      <c r="G189" s="18" t="str">
        <f>IF(_Engine!$P$5=0,"",IF((AC189+AM189)&gt;0,AC189+AM189,""))</f>
        <v/>
      </c>
      <c r="H189" s="18" t="str">
        <f>IF(_Engine!$P$6=0,"",IF((AD189+AN189)&gt;0,AD189+AN189,""))</f>
        <v/>
      </c>
      <c r="I189" s="18" t="str">
        <f>IF(_Engine!$P$7=0,"",IF((AE189+AO189)&gt;0,AE189+AO189,""))</f>
        <v/>
      </c>
      <c r="J189" s="18" t="str">
        <f>IF(_Engine!$P$8=0,"",IF((AF189+AP189)&gt;0,AF189+AP189,""))</f>
        <v/>
      </c>
      <c r="K189" s="18" t="str">
        <f>IF(_Engine!$P$9=0,"",IF((AG189+AQ189)&gt;0,AG189+AQ189,""))</f>
        <v/>
      </c>
      <c r="L189" s="18" t="str">
        <f>IF(_Engine!$P$10=0,"",IF((AH189+AR189)&gt;0,AH189+AR189,""))</f>
        <v/>
      </c>
      <c r="M189" s="18" t="str">
        <f>IF(_Engine!$P$11=0,"",IF((AI189+AS189)&gt;0,AI189+AS189,""))</f>
        <v/>
      </c>
      <c r="N189" s="18" t="str">
        <f>IF(_Engine!$P$12=0,"",IF((AJ189+AT189)&gt;0,AJ189+AT189,""))</f>
        <v/>
      </c>
      <c r="O189" s="27">
        <f t="shared" si="7"/>
        <v>0</v>
      </c>
      <c r="Q189" s="28">
        <f>IF(AND(_Engine!$P$3=1,AU188&gt;0),ROUND(AU188*_Engine!$N$3/12,2),0)</f>
        <v>0</v>
      </c>
      <c r="R189" s="28">
        <f>IF(AND(_Engine!$P$4=1,AV188&gt;0),ROUND(AV188*_Engine!$N$4/12,2),0)</f>
        <v>0</v>
      </c>
      <c r="S189" s="28">
        <f>IF(AND(_Engine!$P$5=1,AW188&gt;0),ROUND(AW188*_Engine!$N$5/12,2),0)</f>
        <v>0</v>
      </c>
      <c r="T189" s="28">
        <f>IF(AND(_Engine!$P$6=1,AX188&gt;0),ROUND(AX188*_Engine!$N$6/12,2),0)</f>
        <v>0</v>
      </c>
      <c r="U189" s="28">
        <f>IF(AND(_Engine!$P$7=1,AY188&gt;0),ROUND(AY188*_Engine!$N$7/12,2),0)</f>
        <v>0</v>
      </c>
      <c r="V189" s="28">
        <f>IF(AND(_Engine!$P$8=1,AZ188&gt;0),ROUND(AZ188*_Engine!$N$8/12,2),0)</f>
        <v>0</v>
      </c>
      <c r="W189" s="28">
        <f>IF(AND(_Engine!$P$9=1,BA188&gt;0),ROUND(BA188*_Engine!$N$9/12,2),0)</f>
        <v>0</v>
      </c>
      <c r="X189" s="28">
        <f>IF(AND(_Engine!$P$10=1,BB188&gt;0),ROUND(BB188*_Engine!$N$10/12,2),0)</f>
        <v>0</v>
      </c>
      <c r="Y189" s="28">
        <f>IF(AND(_Engine!$P$11=1,BC188&gt;0),ROUND(BC188*_Engine!$N$11/12,2),0)</f>
        <v>0</v>
      </c>
      <c r="Z189" s="28">
        <f>IF(AND(_Engine!$P$12=1,BD188&gt;0),ROUND(BD188*_Engine!$N$12/12,2),0)</f>
        <v>0</v>
      </c>
      <c r="AA189" s="28">
        <f>IF(AND(_Engine!$P$3=1,AU188&gt;0),ROUND(MIN(_Engine!$O$3,AU188+Q189),2),0)</f>
        <v>0</v>
      </c>
      <c r="AB189" s="28">
        <f>IF(AND(_Engine!$P$4=1,AV188&gt;0),ROUND(MIN(_Engine!$O$4,AV188+R189),2),0)</f>
        <v>0</v>
      </c>
      <c r="AC189" s="28">
        <f>IF(AND(_Engine!$P$5=1,AW188&gt;0),ROUND(MIN(_Engine!$O$5,AW188+S189),2),0)</f>
        <v>0</v>
      </c>
      <c r="AD189" s="28">
        <f>IF(AND(_Engine!$P$6=1,AX188&gt;0),ROUND(MIN(_Engine!$O$6,AX188+T189),2),0)</f>
        <v>0</v>
      </c>
      <c r="AE189" s="28">
        <f>IF(AND(_Engine!$P$7=1,AY188&gt;0),ROUND(MIN(_Engine!$O$7,AY188+U189),2),0)</f>
        <v>0</v>
      </c>
      <c r="AF189" s="28">
        <f>IF(AND(_Engine!$P$8=1,AZ188&gt;0),ROUND(MIN(_Engine!$O$8,AZ188+V189),2),0)</f>
        <v>0</v>
      </c>
      <c r="AG189" s="28">
        <f>IF(AND(_Engine!$P$9=1,BA188&gt;0),ROUND(MIN(_Engine!$O$9,BA188+W189),2),0)</f>
        <v>0</v>
      </c>
      <c r="AH189" s="28">
        <f>IF(AND(_Engine!$P$10=1,BB188&gt;0),ROUND(MIN(_Engine!$O$10,BB188+X189),2),0)</f>
        <v>0</v>
      </c>
      <c r="AI189" s="28">
        <f>IF(AND(_Engine!$P$11=1,BC188&gt;0),ROUND(MIN(_Engine!$O$11,BC188+Y189),2),0)</f>
        <v>0</v>
      </c>
      <c r="AJ189" s="28">
        <f>IF(AND(_Engine!$P$12=1,BD188&gt;0),ROUND(MIN(_Engine!$O$12,BD188+Z189),2),0)</f>
        <v>0</v>
      </c>
      <c r="AK189" s="28">
        <f>IF(AND(_Engine!$P$3=1,AU188&gt;0),ROUND(MAX(0,MIN(AU188+Q189-AA189,BE189-0)),2),0)</f>
        <v>0</v>
      </c>
      <c r="AL189" s="28">
        <f>IF(AND(_Engine!$P$4=1,AV188&gt;0),ROUND(MAX(0,MIN(AV188+R189-AB189,BE189-SUM(AK189:AK189))),2),0)</f>
        <v>0</v>
      </c>
      <c r="AM189" s="28">
        <f>IF(AND(_Engine!$P$5=1,AW188&gt;0),ROUND(MAX(0,MIN(AW188+S189-AC189,BE189-SUM(AK189:AL189))),2),0)</f>
        <v>0</v>
      </c>
      <c r="AN189" s="28">
        <f>IF(AND(_Engine!$P$6=1,AX188&gt;0),ROUND(MAX(0,MIN(AX188+T189-AD189,BE189-SUM(AK189:AM189))),2),0)</f>
        <v>0</v>
      </c>
      <c r="AO189" s="28">
        <f>IF(AND(_Engine!$P$7=1,AY188&gt;0),ROUND(MAX(0,MIN(AY188+U189-AE189,BE189-SUM(AK189:AN189))),2),0)</f>
        <v>0</v>
      </c>
      <c r="AP189" s="28">
        <f>IF(AND(_Engine!$P$8=1,AZ188&gt;0),ROUND(MAX(0,MIN(AZ188+V189-AF189,BE189-SUM(AK189:AO189))),2),0)</f>
        <v>0</v>
      </c>
      <c r="AQ189" s="28">
        <f>IF(AND(_Engine!$P$9=1,BA188&gt;0),ROUND(MAX(0,MIN(BA188+W189-AG189,BE189-SUM(AK189:AP189))),2),0)</f>
        <v>0</v>
      </c>
      <c r="AR189" s="28">
        <f>IF(AND(_Engine!$P$10=1,BB188&gt;0),ROUND(MAX(0,MIN(BB188+X189-AH189,BE189-SUM(AK189:AQ189))),2),0)</f>
        <v>0</v>
      </c>
      <c r="AS189" s="28">
        <f>IF(AND(_Engine!$P$11=1,BC188&gt;0),ROUND(MAX(0,MIN(BC188+Y189-AI189,BE189-SUM(AK189:AR189))),2),0)</f>
        <v>0</v>
      </c>
      <c r="AT189" s="28">
        <f>IF(AND(_Engine!$P$12=1,BD188&gt;0),ROUND(MAX(0,MIN(BD188+Z189-AJ189,BE189-SUM(AK189:AS189))),2),0)</f>
        <v>0</v>
      </c>
      <c r="AU189" s="28">
        <f>IF(_Engine!$P$3=1,MAX(0,ROUND(AU188+Q189-AA189-AK189,2)),0)</f>
        <v>0</v>
      </c>
      <c r="AV189" s="28">
        <f>IF(_Engine!$P$4=1,MAX(0,ROUND(AV188+R189-AB189-AL189,2)),0)</f>
        <v>0</v>
      </c>
      <c r="AW189" s="28">
        <f>IF(_Engine!$P$5=1,MAX(0,ROUND(AW188+S189-AC189-AM189,2)),0)</f>
        <v>0</v>
      </c>
      <c r="AX189" s="28">
        <f>IF(_Engine!$P$6=1,MAX(0,ROUND(AX188+T189-AD189-AN189,2)),0)</f>
        <v>0</v>
      </c>
      <c r="AY189" s="28">
        <f>IF(_Engine!$P$7=1,MAX(0,ROUND(AY188+U189-AE189-AO189,2)),0)</f>
        <v>0</v>
      </c>
      <c r="AZ189" s="28">
        <f>IF(_Engine!$P$8=1,MAX(0,ROUND(AZ188+V189-AF189-AP189,2)),0)</f>
        <v>0</v>
      </c>
      <c r="BA189" s="28">
        <f>IF(_Engine!$P$9=1,MAX(0,ROUND(BA188+W189-AG189-AQ189,2)),0)</f>
        <v>0</v>
      </c>
      <c r="BB189" s="28">
        <f>IF(_Engine!$P$10=1,MAX(0,ROUND(BB188+X189-AH189-AR189,2)),0)</f>
        <v>0</v>
      </c>
      <c r="BC189" s="28">
        <f>IF(_Engine!$P$11=1,MAX(0,ROUND(BC188+Y189-AI189-AS189,2)),0)</f>
        <v>0</v>
      </c>
      <c r="BD189" s="28">
        <f>IF(_Engine!$P$12=1,MAX(0,ROUND(BD188+Z189-AJ189-AT189,2)),0)</f>
        <v>0</v>
      </c>
      <c r="BE189" s="28">
        <f>ROUND(IFERROR('Debt Planner'!$C$8,0)+IFERROR(C189,0)+MAX(0,_Engine!$E$14-SUM(AA189:AJ189)),2)</f>
        <v>0</v>
      </c>
    </row>
    <row r="190" spans="1:57" x14ac:dyDescent="0.3">
      <c r="A190" s="24">
        <v>182</v>
      </c>
      <c r="B190" s="25">
        <f t="shared" ca="1" si="8"/>
        <v>51703</v>
      </c>
      <c r="C190" s="26">
        <v>0</v>
      </c>
      <c r="D190" s="27">
        <f t="shared" si="6"/>
        <v>0</v>
      </c>
      <c r="E190" s="18" t="str">
        <f>IF(_Engine!$P$3=0,"",IF((AA190+AK190)&gt;0,AA190+AK190,""))</f>
        <v/>
      </c>
      <c r="F190" s="18" t="str">
        <f>IF(_Engine!$P$4=0,"",IF((AB190+AL190)&gt;0,AB190+AL190,""))</f>
        <v/>
      </c>
      <c r="G190" s="18" t="str">
        <f>IF(_Engine!$P$5=0,"",IF((AC190+AM190)&gt;0,AC190+AM190,""))</f>
        <v/>
      </c>
      <c r="H190" s="18" t="str">
        <f>IF(_Engine!$P$6=0,"",IF((AD190+AN190)&gt;0,AD190+AN190,""))</f>
        <v/>
      </c>
      <c r="I190" s="18" t="str">
        <f>IF(_Engine!$P$7=0,"",IF((AE190+AO190)&gt;0,AE190+AO190,""))</f>
        <v/>
      </c>
      <c r="J190" s="18" t="str">
        <f>IF(_Engine!$P$8=0,"",IF((AF190+AP190)&gt;0,AF190+AP190,""))</f>
        <v/>
      </c>
      <c r="K190" s="18" t="str">
        <f>IF(_Engine!$P$9=0,"",IF((AG190+AQ190)&gt;0,AG190+AQ190,""))</f>
        <v/>
      </c>
      <c r="L190" s="18" t="str">
        <f>IF(_Engine!$P$10=0,"",IF((AH190+AR190)&gt;0,AH190+AR190,""))</f>
        <v/>
      </c>
      <c r="M190" s="18" t="str">
        <f>IF(_Engine!$P$11=0,"",IF((AI190+AS190)&gt;0,AI190+AS190,""))</f>
        <v/>
      </c>
      <c r="N190" s="18" t="str">
        <f>IF(_Engine!$P$12=0,"",IF((AJ190+AT190)&gt;0,AJ190+AT190,""))</f>
        <v/>
      </c>
      <c r="O190" s="27">
        <f t="shared" si="7"/>
        <v>0</v>
      </c>
      <c r="Q190" s="28">
        <f>IF(AND(_Engine!$P$3=1,AU189&gt;0),ROUND(AU189*_Engine!$N$3/12,2),0)</f>
        <v>0</v>
      </c>
      <c r="R190" s="28">
        <f>IF(AND(_Engine!$P$4=1,AV189&gt;0),ROUND(AV189*_Engine!$N$4/12,2),0)</f>
        <v>0</v>
      </c>
      <c r="S190" s="28">
        <f>IF(AND(_Engine!$P$5=1,AW189&gt;0),ROUND(AW189*_Engine!$N$5/12,2),0)</f>
        <v>0</v>
      </c>
      <c r="T190" s="28">
        <f>IF(AND(_Engine!$P$6=1,AX189&gt;0),ROUND(AX189*_Engine!$N$6/12,2),0)</f>
        <v>0</v>
      </c>
      <c r="U190" s="28">
        <f>IF(AND(_Engine!$P$7=1,AY189&gt;0),ROUND(AY189*_Engine!$N$7/12,2),0)</f>
        <v>0</v>
      </c>
      <c r="V190" s="28">
        <f>IF(AND(_Engine!$P$8=1,AZ189&gt;0),ROUND(AZ189*_Engine!$N$8/12,2),0)</f>
        <v>0</v>
      </c>
      <c r="W190" s="28">
        <f>IF(AND(_Engine!$P$9=1,BA189&gt;0),ROUND(BA189*_Engine!$N$9/12,2),0)</f>
        <v>0</v>
      </c>
      <c r="X190" s="28">
        <f>IF(AND(_Engine!$P$10=1,BB189&gt;0),ROUND(BB189*_Engine!$N$10/12,2),0)</f>
        <v>0</v>
      </c>
      <c r="Y190" s="28">
        <f>IF(AND(_Engine!$P$11=1,BC189&gt;0),ROUND(BC189*_Engine!$N$11/12,2),0)</f>
        <v>0</v>
      </c>
      <c r="Z190" s="28">
        <f>IF(AND(_Engine!$P$12=1,BD189&gt;0),ROUND(BD189*_Engine!$N$12/12,2),0)</f>
        <v>0</v>
      </c>
      <c r="AA190" s="28">
        <f>IF(AND(_Engine!$P$3=1,AU189&gt;0),ROUND(MIN(_Engine!$O$3,AU189+Q190),2),0)</f>
        <v>0</v>
      </c>
      <c r="AB190" s="28">
        <f>IF(AND(_Engine!$P$4=1,AV189&gt;0),ROUND(MIN(_Engine!$O$4,AV189+R190),2),0)</f>
        <v>0</v>
      </c>
      <c r="AC190" s="28">
        <f>IF(AND(_Engine!$P$5=1,AW189&gt;0),ROUND(MIN(_Engine!$O$5,AW189+S190),2),0)</f>
        <v>0</v>
      </c>
      <c r="AD190" s="28">
        <f>IF(AND(_Engine!$P$6=1,AX189&gt;0),ROUND(MIN(_Engine!$O$6,AX189+T190),2),0)</f>
        <v>0</v>
      </c>
      <c r="AE190" s="28">
        <f>IF(AND(_Engine!$P$7=1,AY189&gt;0),ROUND(MIN(_Engine!$O$7,AY189+U190),2),0)</f>
        <v>0</v>
      </c>
      <c r="AF190" s="28">
        <f>IF(AND(_Engine!$P$8=1,AZ189&gt;0),ROUND(MIN(_Engine!$O$8,AZ189+V190),2),0)</f>
        <v>0</v>
      </c>
      <c r="AG190" s="28">
        <f>IF(AND(_Engine!$P$9=1,BA189&gt;0),ROUND(MIN(_Engine!$O$9,BA189+W190),2),0)</f>
        <v>0</v>
      </c>
      <c r="AH190" s="28">
        <f>IF(AND(_Engine!$P$10=1,BB189&gt;0),ROUND(MIN(_Engine!$O$10,BB189+X190),2),0)</f>
        <v>0</v>
      </c>
      <c r="AI190" s="28">
        <f>IF(AND(_Engine!$P$11=1,BC189&gt;0),ROUND(MIN(_Engine!$O$11,BC189+Y190),2),0)</f>
        <v>0</v>
      </c>
      <c r="AJ190" s="28">
        <f>IF(AND(_Engine!$P$12=1,BD189&gt;0),ROUND(MIN(_Engine!$O$12,BD189+Z190),2),0)</f>
        <v>0</v>
      </c>
      <c r="AK190" s="28">
        <f>IF(AND(_Engine!$P$3=1,AU189&gt;0),ROUND(MAX(0,MIN(AU189+Q190-AA190,BE190-0)),2),0)</f>
        <v>0</v>
      </c>
      <c r="AL190" s="28">
        <f>IF(AND(_Engine!$P$4=1,AV189&gt;0),ROUND(MAX(0,MIN(AV189+R190-AB190,BE190-SUM(AK190:AK190))),2),0)</f>
        <v>0</v>
      </c>
      <c r="AM190" s="28">
        <f>IF(AND(_Engine!$P$5=1,AW189&gt;0),ROUND(MAX(0,MIN(AW189+S190-AC190,BE190-SUM(AK190:AL190))),2),0)</f>
        <v>0</v>
      </c>
      <c r="AN190" s="28">
        <f>IF(AND(_Engine!$P$6=1,AX189&gt;0),ROUND(MAX(0,MIN(AX189+T190-AD190,BE190-SUM(AK190:AM190))),2),0)</f>
        <v>0</v>
      </c>
      <c r="AO190" s="28">
        <f>IF(AND(_Engine!$P$7=1,AY189&gt;0),ROUND(MAX(0,MIN(AY189+U190-AE190,BE190-SUM(AK190:AN190))),2),0)</f>
        <v>0</v>
      </c>
      <c r="AP190" s="28">
        <f>IF(AND(_Engine!$P$8=1,AZ189&gt;0),ROUND(MAX(0,MIN(AZ189+V190-AF190,BE190-SUM(AK190:AO190))),2),0)</f>
        <v>0</v>
      </c>
      <c r="AQ190" s="28">
        <f>IF(AND(_Engine!$P$9=1,BA189&gt;0),ROUND(MAX(0,MIN(BA189+W190-AG190,BE190-SUM(AK190:AP190))),2),0)</f>
        <v>0</v>
      </c>
      <c r="AR190" s="28">
        <f>IF(AND(_Engine!$P$10=1,BB189&gt;0),ROUND(MAX(0,MIN(BB189+X190-AH190,BE190-SUM(AK190:AQ190))),2),0)</f>
        <v>0</v>
      </c>
      <c r="AS190" s="28">
        <f>IF(AND(_Engine!$P$11=1,BC189&gt;0),ROUND(MAX(0,MIN(BC189+Y190-AI190,BE190-SUM(AK190:AR190))),2),0)</f>
        <v>0</v>
      </c>
      <c r="AT190" s="28">
        <f>IF(AND(_Engine!$P$12=1,BD189&gt;0),ROUND(MAX(0,MIN(BD189+Z190-AJ190,BE190-SUM(AK190:AS190))),2),0)</f>
        <v>0</v>
      </c>
      <c r="AU190" s="28">
        <f>IF(_Engine!$P$3=1,MAX(0,ROUND(AU189+Q190-AA190-AK190,2)),0)</f>
        <v>0</v>
      </c>
      <c r="AV190" s="28">
        <f>IF(_Engine!$P$4=1,MAX(0,ROUND(AV189+R190-AB190-AL190,2)),0)</f>
        <v>0</v>
      </c>
      <c r="AW190" s="28">
        <f>IF(_Engine!$P$5=1,MAX(0,ROUND(AW189+S190-AC190-AM190,2)),0)</f>
        <v>0</v>
      </c>
      <c r="AX190" s="28">
        <f>IF(_Engine!$P$6=1,MAX(0,ROUND(AX189+T190-AD190-AN190,2)),0)</f>
        <v>0</v>
      </c>
      <c r="AY190" s="28">
        <f>IF(_Engine!$P$7=1,MAX(0,ROUND(AY189+U190-AE190-AO190,2)),0)</f>
        <v>0</v>
      </c>
      <c r="AZ190" s="28">
        <f>IF(_Engine!$P$8=1,MAX(0,ROUND(AZ189+V190-AF190-AP190,2)),0)</f>
        <v>0</v>
      </c>
      <c r="BA190" s="28">
        <f>IF(_Engine!$P$9=1,MAX(0,ROUND(BA189+W190-AG190-AQ190,2)),0)</f>
        <v>0</v>
      </c>
      <c r="BB190" s="28">
        <f>IF(_Engine!$P$10=1,MAX(0,ROUND(BB189+X190-AH190-AR190,2)),0)</f>
        <v>0</v>
      </c>
      <c r="BC190" s="28">
        <f>IF(_Engine!$P$11=1,MAX(0,ROUND(BC189+Y190-AI190-AS190,2)),0)</f>
        <v>0</v>
      </c>
      <c r="BD190" s="28">
        <f>IF(_Engine!$P$12=1,MAX(0,ROUND(BD189+Z190-AJ190-AT190,2)),0)</f>
        <v>0</v>
      </c>
      <c r="BE190" s="28">
        <f>ROUND(IFERROR('Debt Planner'!$C$8,0)+IFERROR(C190,0)+MAX(0,_Engine!$E$14-SUM(AA190:AJ190)),2)</f>
        <v>0</v>
      </c>
    </row>
    <row r="191" spans="1:57" x14ac:dyDescent="0.3">
      <c r="A191" s="24">
        <v>183</v>
      </c>
      <c r="B191" s="25">
        <f t="shared" ca="1" si="8"/>
        <v>51734</v>
      </c>
      <c r="C191" s="26">
        <v>0</v>
      </c>
      <c r="D191" s="27">
        <f t="shared" si="6"/>
        <v>0</v>
      </c>
      <c r="E191" s="18" t="str">
        <f>IF(_Engine!$P$3=0,"",IF((AA191+AK191)&gt;0,AA191+AK191,""))</f>
        <v/>
      </c>
      <c r="F191" s="18" t="str">
        <f>IF(_Engine!$P$4=0,"",IF((AB191+AL191)&gt;0,AB191+AL191,""))</f>
        <v/>
      </c>
      <c r="G191" s="18" t="str">
        <f>IF(_Engine!$P$5=0,"",IF((AC191+AM191)&gt;0,AC191+AM191,""))</f>
        <v/>
      </c>
      <c r="H191" s="18" t="str">
        <f>IF(_Engine!$P$6=0,"",IF((AD191+AN191)&gt;0,AD191+AN191,""))</f>
        <v/>
      </c>
      <c r="I191" s="18" t="str">
        <f>IF(_Engine!$P$7=0,"",IF((AE191+AO191)&gt;0,AE191+AO191,""))</f>
        <v/>
      </c>
      <c r="J191" s="18" t="str">
        <f>IF(_Engine!$P$8=0,"",IF((AF191+AP191)&gt;0,AF191+AP191,""))</f>
        <v/>
      </c>
      <c r="K191" s="18" t="str">
        <f>IF(_Engine!$P$9=0,"",IF((AG191+AQ191)&gt;0,AG191+AQ191,""))</f>
        <v/>
      </c>
      <c r="L191" s="18" t="str">
        <f>IF(_Engine!$P$10=0,"",IF((AH191+AR191)&gt;0,AH191+AR191,""))</f>
        <v/>
      </c>
      <c r="M191" s="18" t="str">
        <f>IF(_Engine!$P$11=0,"",IF((AI191+AS191)&gt;0,AI191+AS191,""))</f>
        <v/>
      </c>
      <c r="N191" s="18" t="str">
        <f>IF(_Engine!$P$12=0,"",IF((AJ191+AT191)&gt;0,AJ191+AT191,""))</f>
        <v/>
      </c>
      <c r="O191" s="27">
        <f t="shared" si="7"/>
        <v>0</v>
      </c>
      <c r="Q191" s="28">
        <f>IF(AND(_Engine!$P$3=1,AU190&gt;0),ROUND(AU190*_Engine!$N$3/12,2),0)</f>
        <v>0</v>
      </c>
      <c r="R191" s="28">
        <f>IF(AND(_Engine!$P$4=1,AV190&gt;0),ROUND(AV190*_Engine!$N$4/12,2),0)</f>
        <v>0</v>
      </c>
      <c r="S191" s="28">
        <f>IF(AND(_Engine!$P$5=1,AW190&gt;0),ROUND(AW190*_Engine!$N$5/12,2),0)</f>
        <v>0</v>
      </c>
      <c r="T191" s="28">
        <f>IF(AND(_Engine!$P$6=1,AX190&gt;0),ROUND(AX190*_Engine!$N$6/12,2),0)</f>
        <v>0</v>
      </c>
      <c r="U191" s="28">
        <f>IF(AND(_Engine!$P$7=1,AY190&gt;0),ROUND(AY190*_Engine!$N$7/12,2),0)</f>
        <v>0</v>
      </c>
      <c r="V191" s="28">
        <f>IF(AND(_Engine!$P$8=1,AZ190&gt;0),ROUND(AZ190*_Engine!$N$8/12,2),0)</f>
        <v>0</v>
      </c>
      <c r="W191" s="28">
        <f>IF(AND(_Engine!$P$9=1,BA190&gt;0),ROUND(BA190*_Engine!$N$9/12,2),0)</f>
        <v>0</v>
      </c>
      <c r="X191" s="28">
        <f>IF(AND(_Engine!$P$10=1,BB190&gt;0),ROUND(BB190*_Engine!$N$10/12,2),0)</f>
        <v>0</v>
      </c>
      <c r="Y191" s="28">
        <f>IF(AND(_Engine!$P$11=1,BC190&gt;0),ROUND(BC190*_Engine!$N$11/12,2),0)</f>
        <v>0</v>
      </c>
      <c r="Z191" s="28">
        <f>IF(AND(_Engine!$P$12=1,BD190&gt;0),ROUND(BD190*_Engine!$N$12/12,2),0)</f>
        <v>0</v>
      </c>
      <c r="AA191" s="28">
        <f>IF(AND(_Engine!$P$3=1,AU190&gt;0),ROUND(MIN(_Engine!$O$3,AU190+Q191),2),0)</f>
        <v>0</v>
      </c>
      <c r="AB191" s="28">
        <f>IF(AND(_Engine!$P$4=1,AV190&gt;0),ROUND(MIN(_Engine!$O$4,AV190+R191),2),0)</f>
        <v>0</v>
      </c>
      <c r="AC191" s="28">
        <f>IF(AND(_Engine!$P$5=1,AW190&gt;0),ROUND(MIN(_Engine!$O$5,AW190+S191),2),0)</f>
        <v>0</v>
      </c>
      <c r="AD191" s="28">
        <f>IF(AND(_Engine!$P$6=1,AX190&gt;0),ROUND(MIN(_Engine!$O$6,AX190+T191),2),0)</f>
        <v>0</v>
      </c>
      <c r="AE191" s="28">
        <f>IF(AND(_Engine!$P$7=1,AY190&gt;0),ROUND(MIN(_Engine!$O$7,AY190+U191),2),0)</f>
        <v>0</v>
      </c>
      <c r="AF191" s="28">
        <f>IF(AND(_Engine!$P$8=1,AZ190&gt;0),ROUND(MIN(_Engine!$O$8,AZ190+V191),2),0)</f>
        <v>0</v>
      </c>
      <c r="AG191" s="28">
        <f>IF(AND(_Engine!$P$9=1,BA190&gt;0),ROUND(MIN(_Engine!$O$9,BA190+W191),2),0)</f>
        <v>0</v>
      </c>
      <c r="AH191" s="28">
        <f>IF(AND(_Engine!$P$10=1,BB190&gt;0),ROUND(MIN(_Engine!$O$10,BB190+X191),2),0)</f>
        <v>0</v>
      </c>
      <c r="AI191" s="28">
        <f>IF(AND(_Engine!$P$11=1,BC190&gt;0),ROUND(MIN(_Engine!$O$11,BC190+Y191),2),0)</f>
        <v>0</v>
      </c>
      <c r="AJ191" s="28">
        <f>IF(AND(_Engine!$P$12=1,BD190&gt;0),ROUND(MIN(_Engine!$O$12,BD190+Z191),2),0)</f>
        <v>0</v>
      </c>
      <c r="AK191" s="28">
        <f>IF(AND(_Engine!$P$3=1,AU190&gt;0),ROUND(MAX(0,MIN(AU190+Q191-AA191,BE191-0)),2),0)</f>
        <v>0</v>
      </c>
      <c r="AL191" s="28">
        <f>IF(AND(_Engine!$P$4=1,AV190&gt;0),ROUND(MAX(0,MIN(AV190+R191-AB191,BE191-SUM(AK191:AK191))),2),0)</f>
        <v>0</v>
      </c>
      <c r="AM191" s="28">
        <f>IF(AND(_Engine!$P$5=1,AW190&gt;0),ROUND(MAX(0,MIN(AW190+S191-AC191,BE191-SUM(AK191:AL191))),2),0)</f>
        <v>0</v>
      </c>
      <c r="AN191" s="28">
        <f>IF(AND(_Engine!$P$6=1,AX190&gt;0),ROUND(MAX(0,MIN(AX190+T191-AD191,BE191-SUM(AK191:AM191))),2),0)</f>
        <v>0</v>
      </c>
      <c r="AO191" s="28">
        <f>IF(AND(_Engine!$P$7=1,AY190&gt;0),ROUND(MAX(0,MIN(AY190+U191-AE191,BE191-SUM(AK191:AN191))),2),0)</f>
        <v>0</v>
      </c>
      <c r="AP191" s="28">
        <f>IF(AND(_Engine!$P$8=1,AZ190&gt;0),ROUND(MAX(0,MIN(AZ190+V191-AF191,BE191-SUM(AK191:AO191))),2),0)</f>
        <v>0</v>
      </c>
      <c r="AQ191" s="28">
        <f>IF(AND(_Engine!$P$9=1,BA190&gt;0),ROUND(MAX(0,MIN(BA190+W191-AG191,BE191-SUM(AK191:AP191))),2),0)</f>
        <v>0</v>
      </c>
      <c r="AR191" s="28">
        <f>IF(AND(_Engine!$P$10=1,BB190&gt;0),ROUND(MAX(0,MIN(BB190+X191-AH191,BE191-SUM(AK191:AQ191))),2),0)</f>
        <v>0</v>
      </c>
      <c r="AS191" s="28">
        <f>IF(AND(_Engine!$P$11=1,BC190&gt;0),ROUND(MAX(0,MIN(BC190+Y191-AI191,BE191-SUM(AK191:AR191))),2),0)</f>
        <v>0</v>
      </c>
      <c r="AT191" s="28">
        <f>IF(AND(_Engine!$P$12=1,BD190&gt;0),ROUND(MAX(0,MIN(BD190+Z191-AJ191,BE191-SUM(AK191:AS191))),2),0)</f>
        <v>0</v>
      </c>
      <c r="AU191" s="28">
        <f>IF(_Engine!$P$3=1,MAX(0,ROUND(AU190+Q191-AA191-AK191,2)),0)</f>
        <v>0</v>
      </c>
      <c r="AV191" s="28">
        <f>IF(_Engine!$P$4=1,MAX(0,ROUND(AV190+R191-AB191-AL191,2)),0)</f>
        <v>0</v>
      </c>
      <c r="AW191" s="28">
        <f>IF(_Engine!$P$5=1,MAX(0,ROUND(AW190+S191-AC191-AM191,2)),0)</f>
        <v>0</v>
      </c>
      <c r="AX191" s="28">
        <f>IF(_Engine!$P$6=1,MAX(0,ROUND(AX190+T191-AD191-AN191,2)),0)</f>
        <v>0</v>
      </c>
      <c r="AY191" s="28">
        <f>IF(_Engine!$P$7=1,MAX(0,ROUND(AY190+U191-AE191-AO191,2)),0)</f>
        <v>0</v>
      </c>
      <c r="AZ191" s="28">
        <f>IF(_Engine!$P$8=1,MAX(0,ROUND(AZ190+V191-AF191-AP191,2)),0)</f>
        <v>0</v>
      </c>
      <c r="BA191" s="28">
        <f>IF(_Engine!$P$9=1,MAX(0,ROUND(BA190+W191-AG191-AQ191,2)),0)</f>
        <v>0</v>
      </c>
      <c r="BB191" s="28">
        <f>IF(_Engine!$P$10=1,MAX(0,ROUND(BB190+X191-AH191-AR191,2)),0)</f>
        <v>0</v>
      </c>
      <c r="BC191" s="28">
        <f>IF(_Engine!$P$11=1,MAX(0,ROUND(BC190+Y191-AI191-AS191,2)),0)</f>
        <v>0</v>
      </c>
      <c r="BD191" s="28">
        <f>IF(_Engine!$P$12=1,MAX(0,ROUND(BD190+Z191-AJ191-AT191,2)),0)</f>
        <v>0</v>
      </c>
      <c r="BE191" s="28">
        <f>ROUND(IFERROR('Debt Planner'!$C$8,0)+IFERROR(C191,0)+MAX(0,_Engine!$E$14-SUM(AA191:AJ191)),2)</f>
        <v>0</v>
      </c>
    </row>
    <row r="192" spans="1:57" x14ac:dyDescent="0.3">
      <c r="A192" s="24">
        <v>184</v>
      </c>
      <c r="B192" s="25">
        <f t="shared" ca="1" si="8"/>
        <v>51765</v>
      </c>
      <c r="C192" s="26">
        <v>0</v>
      </c>
      <c r="D192" s="27">
        <f t="shared" si="6"/>
        <v>0</v>
      </c>
      <c r="E192" s="18" t="str">
        <f>IF(_Engine!$P$3=0,"",IF((AA192+AK192)&gt;0,AA192+AK192,""))</f>
        <v/>
      </c>
      <c r="F192" s="18" t="str">
        <f>IF(_Engine!$P$4=0,"",IF((AB192+AL192)&gt;0,AB192+AL192,""))</f>
        <v/>
      </c>
      <c r="G192" s="18" t="str">
        <f>IF(_Engine!$P$5=0,"",IF((AC192+AM192)&gt;0,AC192+AM192,""))</f>
        <v/>
      </c>
      <c r="H192" s="18" t="str">
        <f>IF(_Engine!$P$6=0,"",IF((AD192+AN192)&gt;0,AD192+AN192,""))</f>
        <v/>
      </c>
      <c r="I192" s="18" t="str">
        <f>IF(_Engine!$P$7=0,"",IF((AE192+AO192)&gt;0,AE192+AO192,""))</f>
        <v/>
      </c>
      <c r="J192" s="18" t="str">
        <f>IF(_Engine!$P$8=0,"",IF((AF192+AP192)&gt;0,AF192+AP192,""))</f>
        <v/>
      </c>
      <c r="K192" s="18" t="str">
        <f>IF(_Engine!$P$9=0,"",IF((AG192+AQ192)&gt;0,AG192+AQ192,""))</f>
        <v/>
      </c>
      <c r="L192" s="18" t="str">
        <f>IF(_Engine!$P$10=0,"",IF((AH192+AR192)&gt;0,AH192+AR192,""))</f>
        <v/>
      </c>
      <c r="M192" s="18" t="str">
        <f>IF(_Engine!$P$11=0,"",IF((AI192+AS192)&gt;0,AI192+AS192,""))</f>
        <v/>
      </c>
      <c r="N192" s="18" t="str">
        <f>IF(_Engine!$P$12=0,"",IF((AJ192+AT192)&gt;0,AJ192+AT192,""))</f>
        <v/>
      </c>
      <c r="O192" s="27">
        <f t="shared" si="7"/>
        <v>0</v>
      </c>
      <c r="Q192" s="28">
        <f>IF(AND(_Engine!$P$3=1,AU191&gt;0),ROUND(AU191*_Engine!$N$3/12,2),0)</f>
        <v>0</v>
      </c>
      <c r="R192" s="28">
        <f>IF(AND(_Engine!$P$4=1,AV191&gt;0),ROUND(AV191*_Engine!$N$4/12,2),0)</f>
        <v>0</v>
      </c>
      <c r="S192" s="28">
        <f>IF(AND(_Engine!$P$5=1,AW191&gt;0),ROUND(AW191*_Engine!$N$5/12,2),0)</f>
        <v>0</v>
      </c>
      <c r="T192" s="28">
        <f>IF(AND(_Engine!$P$6=1,AX191&gt;0),ROUND(AX191*_Engine!$N$6/12,2),0)</f>
        <v>0</v>
      </c>
      <c r="U192" s="28">
        <f>IF(AND(_Engine!$P$7=1,AY191&gt;0),ROUND(AY191*_Engine!$N$7/12,2),0)</f>
        <v>0</v>
      </c>
      <c r="V192" s="28">
        <f>IF(AND(_Engine!$P$8=1,AZ191&gt;0),ROUND(AZ191*_Engine!$N$8/12,2),0)</f>
        <v>0</v>
      </c>
      <c r="W192" s="28">
        <f>IF(AND(_Engine!$P$9=1,BA191&gt;0),ROUND(BA191*_Engine!$N$9/12,2),0)</f>
        <v>0</v>
      </c>
      <c r="X192" s="28">
        <f>IF(AND(_Engine!$P$10=1,BB191&gt;0),ROUND(BB191*_Engine!$N$10/12,2),0)</f>
        <v>0</v>
      </c>
      <c r="Y192" s="28">
        <f>IF(AND(_Engine!$P$11=1,BC191&gt;0),ROUND(BC191*_Engine!$N$11/12,2),0)</f>
        <v>0</v>
      </c>
      <c r="Z192" s="28">
        <f>IF(AND(_Engine!$P$12=1,BD191&gt;0),ROUND(BD191*_Engine!$N$12/12,2),0)</f>
        <v>0</v>
      </c>
      <c r="AA192" s="28">
        <f>IF(AND(_Engine!$P$3=1,AU191&gt;0),ROUND(MIN(_Engine!$O$3,AU191+Q192),2),0)</f>
        <v>0</v>
      </c>
      <c r="AB192" s="28">
        <f>IF(AND(_Engine!$P$4=1,AV191&gt;0),ROUND(MIN(_Engine!$O$4,AV191+R192),2),0)</f>
        <v>0</v>
      </c>
      <c r="AC192" s="28">
        <f>IF(AND(_Engine!$P$5=1,AW191&gt;0),ROUND(MIN(_Engine!$O$5,AW191+S192),2),0)</f>
        <v>0</v>
      </c>
      <c r="AD192" s="28">
        <f>IF(AND(_Engine!$P$6=1,AX191&gt;0),ROUND(MIN(_Engine!$O$6,AX191+T192),2),0)</f>
        <v>0</v>
      </c>
      <c r="AE192" s="28">
        <f>IF(AND(_Engine!$P$7=1,AY191&gt;0),ROUND(MIN(_Engine!$O$7,AY191+U192),2),0)</f>
        <v>0</v>
      </c>
      <c r="AF192" s="28">
        <f>IF(AND(_Engine!$P$8=1,AZ191&gt;0),ROUND(MIN(_Engine!$O$8,AZ191+V192),2),0)</f>
        <v>0</v>
      </c>
      <c r="AG192" s="28">
        <f>IF(AND(_Engine!$P$9=1,BA191&gt;0),ROUND(MIN(_Engine!$O$9,BA191+W192),2),0)</f>
        <v>0</v>
      </c>
      <c r="AH192" s="28">
        <f>IF(AND(_Engine!$P$10=1,BB191&gt;0),ROUND(MIN(_Engine!$O$10,BB191+X192),2),0)</f>
        <v>0</v>
      </c>
      <c r="AI192" s="28">
        <f>IF(AND(_Engine!$P$11=1,BC191&gt;0),ROUND(MIN(_Engine!$O$11,BC191+Y192),2),0)</f>
        <v>0</v>
      </c>
      <c r="AJ192" s="28">
        <f>IF(AND(_Engine!$P$12=1,BD191&gt;0),ROUND(MIN(_Engine!$O$12,BD191+Z192),2),0)</f>
        <v>0</v>
      </c>
      <c r="AK192" s="28">
        <f>IF(AND(_Engine!$P$3=1,AU191&gt;0),ROUND(MAX(0,MIN(AU191+Q192-AA192,BE192-0)),2),0)</f>
        <v>0</v>
      </c>
      <c r="AL192" s="28">
        <f>IF(AND(_Engine!$P$4=1,AV191&gt;0),ROUND(MAX(0,MIN(AV191+R192-AB192,BE192-SUM(AK192:AK192))),2),0)</f>
        <v>0</v>
      </c>
      <c r="AM192" s="28">
        <f>IF(AND(_Engine!$P$5=1,AW191&gt;0),ROUND(MAX(0,MIN(AW191+S192-AC192,BE192-SUM(AK192:AL192))),2),0)</f>
        <v>0</v>
      </c>
      <c r="AN192" s="28">
        <f>IF(AND(_Engine!$P$6=1,AX191&gt;0),ROUND(MAX(0,MIN(AX191+T192-AD192,BE192-SUM(AK192:AM192))),2),0)</f>
        <v>0</v>
      </c>
      <c r="AO192" s="28">
        <f>IF(AND(_Engine!$P$7=1,AY191&gt;0),ROUND(MAX(0,MIN(AY191+U192-AE192,BE192-SUM(AK192:AN192))),2),0)</f>
        <v>0</v>
      </c>
      <c r="AP192" s="28">
        <f>IF(AND(_Engine!$P$8=1,AZ191&gt;0),ROUND(MAX(0,MIN(AZ191+V192-AF192,BE192-SUM(AK192:AO192))),2),0)</f>
        <v>0</v>
      </c>
      <c r="AQ192" s="28">
        <f>IF(AND(_Engine!$P$9=1,BA191&gt;0),ROUND(MAX(0,MIN(BA191+W192-AG192,BE192-SUM(AK192:AP192))),2),0)</f>
        <v>0</v>
      </c>
      <c r="AR192" s="28">
        <f>IF(AND(_Engine!$P$10=1,BB191&gt;0),ROUND(MAX(0,MIN(BB191+X192-AH192,BE192-SUM(AK192:AQ192))),2),0)</f>
        <v>0</v>
      </c>
      <c r="AS192" s="28">
        <f>IF(AND(_Engine!$P$11=1,BC191&gt;0),ROUND(MAX(0,MIN(BC191+Y192-AI192,BE192-SUM(AK192:AR192))),2),0)</f>
        <v>0</v>
      </c>
      <c r="AT192" s="28">
        <f>IF(AND(_Engine!$P$12=1,BD191&gt;0),ROUND(MAX(0,MIN(BD191+Z192-AJ192,BE192-SUM(AK192:AS192))),2),0)</f>
        <v>0</v>
      </c>
      <c r="AU192" s="28">
        <f>IF(_Engine!$P$3=1,MAX(0,ROUND(AU191+Q192-AA192-AK192,2)),0)</f>
        <v>0</v>
      </c>
      <c r="AV192" s="28">
        <f>IF(_Engine!$P$4=1,MAX(0,ROUND(AV191+R192-AB192-AL192,2)),0)</f>
        <v>0</v>
      </c>
      <c r="AW192" s="28">
        <f>IF(_Engine!$P$5=1,MAX(0,ROUND(AW191+S192-AC192-AM192,2)),0)</f>
        <v>0</v>
      </c>
      <c r="AX192" s="28">
        <f>IF(_Engine!$P$6=1,MAX(0,ROUND(AX191+T192-AD192-AN192,2)),0)</f>
        <v>0</v>
      </c>
      <c r="AY192" s="28">
        <f>IF(_Engine!$P$7=1,MAX(0,ROUND(AY191+U192-AE192-AO192,2)),0)</f>
        <v>0</v>
      </c>
      <c r="AZ192" s="28">
        <f>IF(_Engine!$P$8=1,MAX(0,ROUND(AZ191+V192-AF192-AP192,2)),0)</f>
        <v>0</v>
      </c>
      <c r="BA192" s="28">
        <f>IF(_Engine!$P$9=1,MAX(0,ROUND(BA191+W192-AG192-AQ192,2)),0)</f>
        <v>0</v>
      </c>
      <c r="BB192" s="28">
        <f>IF(_Engine!$P$10=1,MAX(0,ROUND(BB191+X192-AH192-AR192,2)),0)</f>
        <v>0</v>
      </c>
      <c r="BC192" s="28">
        <f>IF(_Engine!$P$11=1,MAX(0,ROUND(BC191+Y192-AI192-AS192,2)),0)</f>
        <v>0</v>
      </c>
      <c r="BD192" s="28">
        <f>IF(_Engine!$P$12=1,MAX(0,ROUND(BD191+Z192-AJ192-AT192,2)),0)</f>
        <v>0</v>
      </c>
      <c r="BE192" s="28">
        <f>ROUND(IFERROR('Debt Planner'!$C$8,0)+IFERROR(C192,0)+MAX(0,_Engine!$E$14-SUM(AA192:AJ192)),2)</f>
        <v>0</v>
      </c>
    </row>
    <row r="193" spans="1:57" x14ac:dyDescent="0.3">
      <c r="A193" s="24">
        <v>185</v>
      </c>
      <c r="B193" s="25">
        <f t="shared" ca="1" si="8"/>
        <v>51795</v>
      </c>
      <c r="C193" s="26">
        <v>0</v>
      </c>
      <c r="D193" s="27">
        <f t="shared" si="6"/>
        <v>0</v>
      </c>
      <c r="E193" s="18" t="str">
        <f>IF(_Engine!$P$3=0,"",IF((AA193+AK193)&gt;0,AA193+AK193,""))</f>
        <v/>
      </c>
      <c r="F193" s="18" t="str">
        <f>IF(_Engine!$P$4=0,"",IF((AB193+AL193)&gt;0,AB193+AL193,""))</f>
        <v/>
      </c>
      <c r="G193" s="18" t="str">
        <f>IF(_Engine!$P$5=0,"",IF((AC193+AM193)&gt;0,AC193+AM193,""))</f>
        <v/>
      </c>
      <c r="H193" s="18" t="str">
        <f>IF(_Engine!$P$6=0,"",IF((AD193+AN193)&gt;0,AD193+AN193,""))</f>
        <v/>
      </c>
      <c r="I193" s="18" t="str">
        <f>IF(_Engine!$P$7=0,"",IF((AE193+AO193)&gt;0,AE193+AO193,""))</f>
        <v/>
      </c>
      <c r="J193" s="18" t="str">
        <f>IF(_Engine!$P$8=0,"",IF((AF193+AP193)&gt;0,AF193+AP193,""))</f>
        <v/>
      </c>
      <c r="K193" s="18" t="str">
        <f>IF(_Engine!$P$9=0,"",IF((AG193+AQ193)&gt;0,AG193+AQ193,""))</f>
        <v/>
      </c>
      <c r="L193" s="18" t="str">
        <f>IF(_Engine!$P$10=0,"",IF((AH193+AR193)&gt;0,AH193+AR193,""))</f>
        <v/>
      </c>
      <c r="M193" s="18" t="str">
        <f>IF(_Engine!$P$11=0,"",IF((AI193+AS193)&gt;0,AI193+AS193,""))</f>
        <v/>
      </c>
      <c r="N193" s="18" t="str">
        <f>IF(_Engine!$P$12=0,"",IF((AJ193+AT193)&gt;0,AJ193+AT193,""))</f>
        <v/>
      </c>
      <c r="O193" s="27">
        <f t="shared" si="7"/>
        <v>0</v>
      </c>
      <c r="Q193" s="28">
        <f>IF(AND(_Engine!$P$3=1,AU192&gt;0),ROUND(AU192*_Engine!$N$3/12,2),0)</f>
        <v>0</v>
      </c>
      <c r="R193" s="28">
        <f>IF(AND(_Engine!$P$4=1,AV192&gt;0),ROUND(AV192*_Engine!$N$4/12,2),0)</f>
        <v>0</v>
      </c>
      <c r="S193" s="28">
        <f>IF(AND(_Engine!$P$5=1,AW192&gt;0),ROUND(AW192*_Engine!$N$5/12,2),0)</f>
        <v>0</v>
      </c>
      <c r="T193" s="28">
        <f>IF(AND(_Engine!$P$6=1,AX192&gt;0),ROUND(AX192*_Engine!$N$6/12,2),0)</f>
        <v>0</v>
      </c>
      <c r="U193" s="28">
        <f>IF(AND(_Engine!$P$7=1,AY192&gt;0),ROUND(AY192*_Engine!$N$7/12,2),0)</f>
        <v>0</v>
      </c>
      <c r="V193" s="28">
        <f>IF(AND(_Engine!$P$8=1,AZ192&gt;0),ROUND(AZ192*_Engine!$N$8/12,2),0)</f>
        <v>0</v>
      </c>
      <c r="W193" s="28">
        <f>IF(AND(_Engine!$P$9=1,BA192&gt;0),ROUND(BA192*_Engine!$N$9/12,2),0)</f>
        <v>0</v>
      </c>
      <c r="X193" s="28">
        <f>IF(AND(_Engine!$P$10=1,BB192&gt;0),ROUND(BB192*_Engine!$N$10/12,2),0)</f>
        <v>0</v>
      </c>
      <c r="Y193" s="28">
        <f>IF(AND(_Engine!$P$11=1,BC192&gt;0),ROUND(BC192*_Engine!$N$11/12,2),0)</f>
        <v>0</v>
      </c>
      <c r="Z193" s="28">
        <f>IF(AND(_Engine!$P$12=1,BD192&gt;0),ROUND(BD192*_Engine!$N$12/12,2),0)</f>
        <v>0</v>
      </c>
      <c r="AA193" s="28">
        <f>IF(AND(_Engine!$P$3=1,AU192&gt;0),ROUND(MIN(_Engine!$O$3,AU192+Q193),2),0)</f>
        <v>0</v>
      </c>
      <c r="AB193" s="28">
        <f>IF(AND(_Engine!$P$4=1,AV192&gt;0),ROUND(MIN(_Engine!$O$4,AV192+R193),2),0)</f>
        <v>0</v>
      </c>
      <c r="AC193" s="28">
        <f>IF(AND(_Engine!$P$5=1,AW192&gt;0),ROUND(MIN(_Engine!$O$5,AW192+S193),2),0)</f>
        <v>0</v>
      </c>
      <c r="AD193" s="28">
        <f>IF(AND(_Engine!$P$6=1,AX192&gt;0),ROUND(MIN(_Engine!$O$6,AX192+T193),2),0)</f>
        <v>0</v>
      </c>
      <c r="AE193" s="28">
        <f>IF(AND(_Engine!$P$7=1,AY192&gt;0),ROUND(MIN(_Engine!$O$7,AY192+U193),2),0)</f>
        <v>0</v>
      </c>
      <c r="AF193" s="28">
        <f>IF(AND(_Engine!$P$8=1,AZ192&gt;0),ROUND(MIN(_Engine!$O$8,AZ192+V193),2),0)</f>
        <v>0</v>
      </c>
      <c r="AG193" s="28">
        <f>IF(AND(_Engine!$P$9=1,BA192&gt;0),ROUND(MIN(_Engine!$O$9,BA192+W193),2),0)</f>
        <v>0</v>
      </c>
      <c r="AH193" s="28">
        <f>IF(AND(_Engine!$P$10=1,BB192&gt;0),ROUND(MIN(_Engine!$O$10,BB192+X193),2),0)</f>
        <v>0</v>
      </c>
      <c r="AI193" s="28">
        <f>IF(AND(_Engine!$P$11=1,BC192&gt;0),ROUND(MIN(_Engine!$O$11,BC192+Y193),2),0)</f>
        <v>0</v>
      </c>
      <c r="AJ193" s="28">
        <f>IF(AND(_Engine!$P$12=1,BD192&gt;0),ROUND(MIN(_Engine!$O$12,BD192+Z193),2),0)</f>
        <v>0</v>
      </c>
      <c r="AK193" s="28">
        <f>IF(AND(_Engine!$P$3=1,AU192&gt;0),ROUND(MAX(0,MIN(AU192+Q193-AA193,BE193-0)),2),0)</f>
        <v>0</v>
      </c>
      <c r="AL193" s="28">
        <f>IF(AND(_Engine!$P$4=1,AV192&gt;0),ROUND(MAX(0,MIN(AV192+R193-AB193,BE193-SUM(AK193:AK193))),2),0)</f>
        <v>0</v>
      </c>
      <c r="AM193" s="28">
        <f>IF(AND(_Engine!$P$5=1,AW192&gt;0),ROUND(MAX(0,MIN(AW192+S193-AC193,BE193-SUM(AK193:AL193))),2),0)</f>
        <v>0</v>
      </c>
      <c r="AN193" s="28">
        <f>IF(AND(_Engine!$P$6=1,AX192&gt;0),ROUND(MAX(0,MIN(AX192+T193-AD193,BE193-SUM(AK193:AM193))),2),0)</f>
        <v>0</v>
      </c>
      <c r="AO193" s="28">
        <f>IF(AND(_Engine!$P$7=1,AY192&gt;0),ROUND(MAX(0,MIN(AY192+U193-AE193,BE193-SUM(AK193:AN193))),2),0)</f>
        <v>0</v>
      </c>
      <c r="AP193" s="28">
        <f>IF(AND(_Engine!$P$8=1,AZ192&gt;0),ROUND(MAX(0,MIN(AZ192+V193-AF193,BE193-SUM(AK193:AO193))),2),0)</f>
        <v>0</v>
      </c>
      <c r="AQ193" s="28">
        <f>IF(AND(_Engine!$P$9=1,BA192&gt;0),ROUND(MAX(0,MIN(BA192+W193-AG193,BE193-SUM(AK193:AP193))),2),0)</f>
        <v>0</v>
      </c>
      <c r="AR193" s="28">
        <f>IF(AND(_Engine!$P$10=1,BB192&gt;0),ROUND(MAX(0,MIN(BB192+X193-AH193,BE193-SUM(AK193:AQ193))),2),0)</f>
        <v>0</v>
      </c>
      <c r="AS193" s="28">
        <f>IF(AND(_Engine!$P$11=1,BC192&gt;0),ROUND(MAX(0,MIN(BC192+Y193-AI193,BE193-SUM(AK193:AR193))),2),0)</f>
        <v>0</v>
      </c>
      <c r="AT193" s="28">
        <f>IF(AND(_Engine!$P$12=1,BD192&gt;0),ROUND(MAX(0,MIN(BD192+Z193-AJ193,BE193-SUM(AK193:AS193))),2),0)</f>
        <v>0</v>
      </c>
      <c r="AU193" s="28">
        <f>IF(_Engine!$P$3=1,MAX(0,ROUND(AU192+Q193-AA193-AK193,2)),0)</f>
        <v>0</v>
      </c>
      <c r="AV193" s="28">
        <f>IF(_Engine!$P$4=1,MAX(0,ROUND(AV192+R193-AB193-AL193,2)),0)</f>
        <v>0</v>
      </c>
      <c r="AW193" s="28">
        <f>IF(_Engine!$P$5=1,MAX(0,ROUND(AW192+S193-AC193-AM193,2)),0)</f>
        <v>0</v>
      </c>
      <c r="AX193" s="28">
        <f>IF(_Engine!$P$6=1,MAX(0,ROUND(AX192+T193-AD193-AN193,2)),0)</f>
        <v>0</v>
      </c>
      <c r="AY193" s="28">
        <f>IF(_Engine!$P$7=1,MAX(0,ROUND(AY192+U193-AE193-AO193,2)),0)</f>
        <v>0</v>
      </c>
      <c r="AZ193" s="28">
        <f>IF(_Engine!$P$8=1,MAX(0,ROUND(AZ192+V193-AF193-AP193,2)),0)</f>
        <v>0</v>
      </c>
      <c r="BA193" s="28">
        <f>IF(_Engine!$P$9=1,MAX(0,ROUND(BA192+W193-AG193-AQ193,2)),0)</f>
        <v>0</v>
      </c>
      <c r="BB193" s="28">
        <f>IF(_Engine!$P$10=1,MAX(0,ROUND(BB192+X193-AH193-AR193,2)),0)</f>
        <v>0</v>
      </c>
      <c r="BC193" s="28">
        <f>IF(_Engine!$P$11=1,MAX(0,ROUND(BC192+Y193-AI193-AS193,2)),0)</f>
        <v>0</v>
      </c>
      <c r="BD193" s="28">
        <f>IF(_Engine!$P$12=1,MAX(0,ROUND(BD192+Z193-AJ193-AT193,2)),0)</f>
        <v>0</v>
      </c>
      <c r="BE193" s="28">
        <f>ROUND(IFERROR('Debt Planner'!$C$8,0)+IFERROR(C193,0)+MAX(0,_Engine!$E$14-SUM(AA193:AJ193)),2)</f>
        <v>0</v>
      </c>
    </row>
    <row r="194" spans="1:57" x14ac:dyDescent="0.3">
      <c r="A194" s="24">
        <v>186</v>
      </c>
      <c r="B194" s="25">
        <f t="shared" ca="1" si="8"/>
        <v>51826</v>
      </c>
      <c r="C194" s="26">
        <v>0</v>
      </c>
      <c r="D194" s="27">
        <f t="shared" si="6"/>
        <v>0</v>
      </c>
      <c r="E194" s="18" t="str">
        <f>IF(_Engine!$P$3=0,"",IF((AA194+AK194)&gt;0,AA194+AK194,""))</f>
        <v/>
      </c>
      <c r="F194" s="18" t="str">
        <f>IF(_Engine!$P$4=0,"",IF((AB194+AL194)&gt;0,AB194+AL194,""))</f>
        <v/>
      </c>
      <c r="G194" s="18" t="str">
        <f>IF(_Engine!$P$5=0,"",IF((AC194+AM194)&gt;0,AC194+AM194,""))</f>
        <v/>
      </c>
      <c r="H194" s="18" t="str">
        <f>IF(_Engine!$P$6=0,"",IF((AD194+AN194)&gt;0,AD194+AN194,""))</f>
        <v/>
      </c>
      <c r="I194" s="18" t="str">
        <f>IF(_Engine!$P$7=0,"",IF((AE194+AO194)&gt;0,AE194+AO194,""))</f>
        <v/>
      </c>
      <c r="J194" s="18" t="str">
        <f>IF(_Engine!$P$8=0,"",IF((AF194+AP194)&gt;0,AF194+AP194,""))</f>
        <v/>
      </c>
      <c r="K194" s="18" t="str">
        <f>IF(_Engine!$P$9=0,"",IF((AG194+AQ194)&gt;0,AG194+AQ194,""))</f>
        <v/>
      </c>
      <c r="L194" s="18" t="str">
        <f>IF(_Engine!$P$10=0,"",IF((AH194+AR194)&gt;0,AH194+AR194,""))</f>
        <v/>
      </c>
      <c r="M194" s="18" t="str">
        <f>IF(_Engine!$P$11=0,"",IF((AI194+AS194)&gt;0,AI194+AS194,""))</f>
        <v/>
      </c>
      <c r="N194" s="18" t="str">
        <f>IF(_Engine!$P$12=0,"",IF((AJ194+AT194)&gt;0,AJ194+AT194,""))</f>
        <v/>
      </c>
      <c r="O194" s="27">
        <f t="shared" si="7"/>
        <v>0</v>
      </c>
      <c r="Q194" s="28">
        <f>IF(AND(_Engine!$P$3=1,AU193&gt;0),ROUND(AU193*_Engine!$N$3/12,2),0)</f>
        <v>0</v>
      </c>
      <c r="R194" s="28">
        <f>IF(AND(_Engine!$P$4=1,AV193&gt;0),ROUND(AV193*_Engine!$N$4/12,2),0)</f>
        <v>0</v>
      </c>
      <c r="S194" s="28">
        <f>IF(AND(_Engine!$P$5=1,AW193&gt;0),ROUND(AW193*_Engine!$N$5/12,2),0)</f>
        <v>0</v>
      </c>
      <c r="T194" s="28">
        <f>IF(AND(_Engine!$P$6=1,AX193&gt;0),ROUND(AX193*_Engine!$N$6/12,2),0)</f>
        <v>0</v>
      </c>
      <c r="U194" s="28">
        <f>IF(AND(_Engine!$P$7=1,AY193&gt;0),ROUND(AY193*_Engine!$N$7/12,2),0)</f>
        <v>0</v>
      </c>
      <c r="V194" s="28">
        <f>IF(AND(_Engine!$P$8=1,AZ193&gt;0),ROUND(AZ193*_Engine!$N$8/12,2),0)</f>
        <v>0</v>
      </c>
      <c r="W194" s="28">
        <f>IF(AND(_Engine!$P$9=1,BA193&gt;0),ROUND(BA193*_Engine!$N$9/12,2),0)</f>
        <v>0</v>
      </c>
      <c r="X194" s="28">
        <f>IF(AND(_Engine!$P$10=1,BB193&gt;0),ROUND(BB193*_Engine!$N$10/12,2),0)</f>
        <v>0</v>
      </c>
      <c r="Y194" s="28">
        <f>IF(AND(_Engine!$P$11=1,BC193&gt;0),ROUND(BC193*_Engine!$N$11/12,2),0)</f>
        <v>0</v>
      </c>
      <c r="Z194" s="28">
        <f>IF(AND(_Engine!$P$12=1,BD193&gt;0),ROUND(BD193*_Engine!$N$12/12,2),0)</f>
        <v>0</v>
      </c>
      <c r="AA194" s="28">
        <f>IF(AND(_Engine!$P$3=1,AU193&gt;0),ROUND(MIN(_Engine!$O$3,AU193+Q194),2),0)</f>
        <v>0</v>
      </c>
      <c r="AB194" s="28">
        <f>IF(AND(_Engine!$P$4=1,AV193&gt;0),ROUND(MIN(_Engine!$O$4,AV193+R194),2),0)</f>
        <v>0</v>
      </c>
      <c r="AC194" s="28">
        <f>IF(AND(_Engine!$P$5=1,AW193&gt;0),ROUND(MIN(_Engine!$O$5,AW193+S194),2),0)</f>
        <v>0</v>
      </c>
      <c r="AD194" s="28">
        <f>IF(AND(_Engine!$P$6=1,AX193&gt;0),ROUND(MIN(_Engine!$O$6,AX193+T194),2),0)</f>
        <v>0</v>
      </c>
      <c r="AE194" s="28">
        <f>IF(AND(_Engine!$P$7=1,AY193&gt;0),ROUND(MIN(_Engine!$O$7,AY193+U194),2),0)</f>
        <v>0</v>
      </c>
      <c r="AF194" s="28">
        <f>IF(AND(_Engine!$P$8=1,AZ193&gt;0),ROUND(MIN(_Engine!$O$8,AZ193+V194),2),0)</f>
        <v>0</v>
      </c>
      <c r="AG194" s="28">
        <f>IF(AND(_Engine!$P$9=1,BA193&gt;0),ROUND(MIN(_Engine!$O$9,BA193+W194),2),0)</f>
        <v>0</v>
      </c>
      <c r="AH194" s="28">
        <f>IF(AND(_Engine!$P$10=1,BB193&gt;0),ROUND(MIN(_Engine!$O$10,BB193+X194),2),0)</f>
        <v>0</v>
      </c>
      <c r="AI194" s="28">
        <f>IF(AND(_Engine!$P$11=1,BC193&gt;0),ROUND(MIN(_Engine!$O$11,BC193+Y194),2),0)</f>
        <v>0</v>
      </c>
      <c r="AJ194" s="28">
        <f>IF(AND(_Engine!$P$12=1,BD193&gt;0),ROUND(MIN(_Engine!$O$12,BD193+Z194),2),0)</f>
        <v>0</v>
      </c>
      <c r="AK194" s="28">
        <f>IF(AND(_Engine!$P$3=1,AU193&gt;0),ROUND(MAX(0,MIN(AU193+Q194-AA194,BE194-0)),2),0)</f>
        <v>0</v>
      </c>
      <c r="AL194" s="28">
        <f>IF(AND(_Engine!$P$4=1,AV193&gt;0),ROUND(MAX(0,MIN(AV193+R194-AB194,BE194-SUM(AK194:AK194))),2),0)</f>
        <v>0</v>
      </c>
      <c r="AM194" s="28">
        <f>IF(AND(_Engine!$P$5=1,AW193&gt;0),ROUND(MAX(0,MIN(AW193+S194-AC194,BE194-SUM(AK194:AL194))),2),0)</f>
        <v>0</v>
      </c>
      <c r="AN194" s="28">
        <f>IF(AND(_Engine!$P$6=1,AX193&gt;0),ROUND(MAX(0,MIN(AX193+T194-AD194,BE194-SUM(AK194:AM194))),2),0)</f>
        <v>0</v>
      </c>
      <c r="AO194" s="28">
        <f>IF(AND(_Engine!$P$7=1,AY193&gt;0),ROUND(MAX(0,MIN(AY193+U194-AE194,BE194-SUM(AK194:AN194))),2),0)</f>
        <v>0</v>
      </c>
      <c r="AP194" s="28">
        <f>IF(AND(_Engine!$P$8=1,AZ193&gt;0),ROUND(MAX(0,MIN(AZ193+V194-AF194,BE194-SUM(AK194:AO194))),2),0)</f>
        <v>0</v>
      </c>
      <c r="AQ194" s="28">
        <f>IF(AND(_Engine!$P$9=1,BA193&gt;0),ROUND(MAX(0,MIN(BA193+W194-AG194,BE194-SUM(AK194:AP194))),2),0)</f>
        <v>0</v>
      </c>
      <c r="AR194" s="28">
        <f>IF(AND(_Engine!$P$10=1,BB193&gt;0),ROUND(MAX(0,MIN(BB193+X194-AH194,BE194-SUM(AK194:AQ194))),2),0)</f>
        <v>0</v>
      </c>
      <c r="AS194" s="28">
        <f>IF(AND(_Engine!$P$11=1,BC193&gt;0),ROUND(MAX(0,MIN(BC193+Y194-AI194,BE194-SUM(AK194:AR194))),2),0)</f>
        <v>0</v>
      </c>
      <c r="AT194" s="28">
        <f>IF(AND(_Engine!$P$12=1,BD193&gt;0),ROUND(MAX(0,MIN(BD193+Z194-AJ194,BE194-SUM(AK194:AS194))),2),0)</f>
        <v>0</v>
      </c>
      <c r="AU194" s="28">
        <f>IF(_Engine!$P$3=1,MAX(0,ROUND(AU193+Q194-AA194-AK194,2)),0)</f>
        <v>0</v>
      </c>
      <c r="AV194" s="28">
        <f>IF(_Engine!$P$4=1,MAX(0,ROUND(AV193+R194-AB194-AL194,2)),0)</f>
        <v>0</v>
      </c>
      <c r="AW194" s="28">
        <f>IF(_Engine!$P$5=1,MAX(0,ROUND(AW193+S194-AC194-AM194,2)),0)</f>
        <v>0</v>
      </c>
      <c r="AX194" s="28">
        <f>IF(_Engine!$P$6=1,MAX(0,ROUND(AX193+T194-AD194-AN194,2)),0)</f>
        <v>0</v>
      </c>
      <c r="AY194" s="28">
        <f>IF(_Engine!$P$7=1,MAX(0,ROUND(AY193+U194-AE194-AO194,2)),0)</f>
        <v>0</v>
      </c>
      <c r="AZ194" s="28">
        <f>IF(_Engine!$P$8=1,MAX(0,ROUND(AZ193+V194-AF194-AP194,2)),0)</f>
        <v>0</v>
      </c>
      <c r="BA194" s="28">
        <f>IF(_Engine!$P$9=1,MAX(0,ROUND(BA193+W194-AG194-AQ194,2)),0)</f>
        <v>0</v>
      </c>
      <c r="BB194" s="28">
        <f>IF(_Engine!$P$10=1,MAX(0,ROUND(BB193+X194-AH194-AR194,2)),0)</f>
        <v>0</v>
      </c>
      <c r="BC194" s="28">
        <f>IF(_Engine!$P$11=1,MAX(0,ROUND(BC193+Y194-AI194-AS194,2)),0)</f>
        <v>0</v>
      </c>
      <c r="BD194" s="28">
        <f>IF(_Engine!$P$12=1,MAX(0,ROUND(BD193+Z194-AJ194-AT194,2)),0)</f>
        <v>0</v>
      </c>
      <c r="BE194" s="28">
        <f>ROUND(IFERROR('Debt Planner'!$C$8,0)+IFERROR(C194,0)+MAX(0,_Engine!$E$14-SUM(AA194:AJ194)),2)</f>
        <v>0</v>
      </c>
    </row>
    <row r="195" spans="1:57" x14ac:dyDescent="0.3">
      <c r="A195" s="24">
        <v>187</v>
      </c>
      <c r="B195" s="25">
        <f t="shared" ca="1" si="8"/>
        <v>51856</v>
      </c>
      <c r="C195" s="26">
        <v>0</v>
      </c>
      <c r="D195" s="27">
        <f t="shared" si="6"/>
        <v>0</v>
      </c>
      <c r="E195" s="18" t="str">
        <f>IF(_Engine!$P$3=0,"",IF((AA195+AK195)&gt;0,AA195+AK195,""))</f>
        <v/>
      </c>
      <c r="F195" s="18" t="str">
        <f>IF(_Engine!$P$4=0,"",IF((AB195+AL195)&gt;0,AB195+AL195,""))</f>
        <v/>
      </c>
      <c r="G195" s="18" t="str">
        <f>IF(_Engine!$P$5=0,"",IF((AC195+AM195)&gt;0,AC195+AM195,""))</f>
        <v/>
      </c>
      <c r="H195" s="18" t="str">
        <f>IF(_Engine!$P$6=0,"",IF((AD195+AN195)&gt;0,AD195+AN195,""))</f>
        <v/>
      </c>
      <c r="I195" s="18" t="str">
        <f>IF(_Engine!$P$7=0,"",IF((AE195+AO195)&gt;0,AE195+AO195,""))</f>
        <v/>
      </c>
      <c r="J195" s="18" t="str">
        <f>IF(_Engine!$P$8=0,"",IF((AF195+AP195)&gt;0,AF195+AP195,""))</f>
        <v/>
      </c>
      <c r="K195" s="18" t="str">
        <f>IF(_Engine!$P$9=0,"",IF((AG195+AQ195)&gt;0,AG195+AQ195,""))</f>
        <v/>
      </c>
      <c r="L195" s="18" t="str">
        <f>IF(_Engine!$P$10=0,"",IF((AH195+AR195)&gt;0,AH195+AR195,""))</f>
        <v/>
      </c>
      <c r="M195" s="18" t="str">
        <f>IF(_Engine!$P$11=0,"",IF((AI195+AS195)&gt;0,AI195+AS195,""))</f>
        <v/>
      </c>
      <c r="N195" s="18" t="str">
        <f>IF(_Engine!$P$12=0,"",IF((AJ195+AT195)&gt;0,AJ195+AT195,""))</f>
        <v/>
      </c>
      <c r="O195" s="27">
        <f t="shared" si="7"/>
        <v>0</v>
      </c>
      <c r="Q195" s="28">
        <f>IF(AND(_Engine!$P$3=1,AU194&gt;0),ROUND(AU194*_Engine!$N$3/12,2),0)</f>
        <v>0</v>
      </c>
      <c r="R195" s="28">
        <f>IF(AND(_Engine!$P$4=1,AV194&gt;0),ROUND(AV194*_Engine!$N$4/12,2),0)</f>
        <v>0</v>
      </c>
      <c r="S195" s="28">
        <f>IF(AND(_Engine!$P$5=1,AW194&gt;0),ROUND(AW194*_Engine!$N$5/12,2),0)</f>
        <v>0</v>
      </c>
      <c r="T195" s="28">
        <f>IF(AND(_Engine!$P$6=1,AX194&gt;0),ROUND(AX194*_Engine!$N$6/12,2),0)</f>
        <v>0</v>
      </c>
      <c r="U195" s="28">
        <f>IF(AND(_Engine!$P$7=1,AY194&gt;0),ROUND(AY194*_Engine!$N$7/12,2),0)</f>
        <v>0</v>
      </c>
      <c r="V195" s="28">
        <f>IF(AND(_Engine!$P$8=1,AZ194&gt;0),ROUND(AZ194*_Engine!$N$8/12,2),0)</f>
        <v>0</v>
      </c>
      <c r="W195" s="28">
        <f>IF(AND(_Engine!$P$9=1,BA194&gt;0),ROUND(BA194*_Engine!$N$9/12,2),0)</f>
        <v>0</v>
      </c>
      <c r="X195" s="28">
        <f>IF(AND(_Engine!$P$10=1,BB194&gt;0),ROUND(BB194*_Engine!$N$10/12,2),0)</f>
        <v>0</v>
      </c>
      <c r="Y195" s="28">
        <f>IF(AND(_Engine!$P$11=1,BC194&gt;0),ROUND(BC194*_Engine!$N$11/12,2),0)</f>
        <v>0</v>
      </c>
      <c r="Z195" s="28">
        <f>IF(AND(_Engine!$P$12=1,BD194&gt;0),ROUND(BD194*_Engine!$N$12/12,2),0)</f>
        <v>0</v>
      </c>
      <c r="AA195" s="28">
        <f>IF(AND(_Engine!$P$3=1,AU194&gt;0),ROUND(MIN(_Engine!$O$3,AU194+Q195),2),0)</f>
        <v>0</v>
      </c>
      <c r="AB195" s="28">
        <f>IF(AND(_Engine!$P$4=1,AV194&gt;0),ROUND(MIN(_Engine!$O$4,AV194+R195),2),0)</f>
        <v>0</v>
      </c>
      <c r="AC195" s="28">
        <f>IF(AND(_Engine!$P$5=1,AW194&gt;0),ROUND(MIN(_Engine!$O$5,AW194+S195),2),0)</f>
        <v>0</v>
      </c>
      <c r="AD195" s="28">
        <f>IF(AND(_Engine!$P$6=1,AX194&gt;0),ROUND(MIN(_Engine!$O$6,AX194+T195),2),0)</f>
        <v>0</v>
      </c>
      <c r="AE195" s="28">
        <f>IF(AND(_Engine!$P$7=1,AY194&gt;0),ROUND(MIN(_Engine!$O$7,AY194+U195),2),0)</f>
        <v>0</v>
      </c>
      <c r="AF195" s="28">
        <f>IF(AND(_Engine!$P$8=1,AZ194&gt;0),ROUND(MIN(_Engine!$O$8,AZ194+V195),2),0)</f>
        <v>0</v>
      </c>
      <c r="AG195" s="28">
        <f>IF(AND(_Engine!$P$9=1,BA194&gt;0),ROUND(MIN(_Engine!$O$9,BA194+W195),2),0)</f>
        <v>0</v>
      </c>
      <c r="AH195" s="28">
        <f>IF(AND(_Engine!$P$10=1,BB194&gt;0),ROUND(MIN(_Engine!$O$10,BB194+X195),2),0)</f>
        <v>0</v>
      </c>
      <c r="AI195" s="28">
        <f>IF(AND(_Engine!$P$11=1,BC194&gt;0),ROUND(MIN(_Engine!$O$11,BC194+Y195),2),0)</f>
        <v>0</v>
      </c>
      <c r="AJ195" s="28">
        <f>IF(AND(_Engine!$P$12=1,BD194&gt;0),ROUND(MIN(_Engine!$O$12,BD194+Z195),2),0)</f>
        <v>0</v>
      </c>
      <c r="AK195" s="28">
        <f>IF(AND(_Engine!$P$3=1,AU194&gt;0),ROUND(MAX(0,MIN(AU194+Q195-AA195,BE195-0)),2),0)</f>
        <v>0</v>
      </c>
      <c r="AL195" s="28">
        <f>IF(AND(_Engine!$P$4=1,AV194&gt;0),ROUND(MAX(0,MIN(AV194+R195-AB195,BE195-SUM(AK195:AK195))),2),0)</f>
        <v>0</v>
      </c>
      <c r="AM195" s="28">
        <f>IF(AND(_Engine!$P$5=1,AW194&gt;0),ROUND(MAX(0,MIN(AW194+S195-AC195,BE195-SUM(AK195:AL195))),2),0)</f>
        <v>0</v>
      </c>
      <c r="AN195" s="28">
        <f>IF(AND(_Engine!$P$6=1,AX194&gt;0),ROUND(MAX(0,MIN(AX194+T195-AD195,BE195-SUM(AK195:AM195))),2),0)</f>
        <v>0</v>
      </c>
      <c r="AO195" s="28">
        <f>IF(AND(_Engine!$P$7=1,AY194&gt;0),ROUND(MAX(0,MIN(AY194+U195-AE195,BE195-SUM(AK195:AN195))),2),0)</f>
        <v>0</v>
      </c>
      <c r="AP195" s="28">
        <f>IF(AND(_Engine!$P$8=1,AZ194&gt;0),ROUND(MAX(0,MIN(AZ194+V195-AF195,BE195-SUM(AK195:AO195))),2),0)</f>
        <v>0</v>
      </c>
      <c r="AQ195" s="28">
        <f>IF(AND(_Engine!$P$9=1,BA194&gt;0),ROUND(MAX(0,MIN(BA194+W195-AG195,BE195-SUM(AK195:AP195))),2),0)</f>
        <v>0</v>
      </c>
      <c r="AR195" s="28">
        <f>IF(AND(_Engine!$P$10=1,BB194&gt;0),ROUND(MAX(0,MIN(BB194+X195-AH195,BE195-SUM(AK195:AQ195))),2),0)</f>
        <v>0</v>
      </c>
      <c r="AS195" s="28">
        <f>IF(AND(_Engine!$P$11=1,BC194&gt;0),ROUND(MAX(0,MIN(BC194+Y195-AI195,BE195-SUM(AK195:AR195))),2),0)</f>
        <v>0</v>
      </c>
      <c r="AT195" s="28">
        <f>IF(AND(_Engine!$P$12=1,BD194&gt;0),ROUND(MAX(0,MIN(BD194+Z195-AJ195,BE195-SUM(AK195:AS195))),2),0)</f>
        <v>0</v>
      </c>
      <c r="AU195" s="28">
        <f>IF(_Engine!$P$3=1,MAX(0,ROUND(AU194+Q195-AA195-AK195,2)),0)</f>
        <v>0</v>
      </c>
      <c r="AV195" s="28">
        <f>IF(_Engine!$P$4=1,MAX(0,ROUND(AV194+R195-AB195-AL195,2)),0)</f>
        <v>0</v>
      </c>
      <c r="AW195" s="28">
        <f>IF(_Engine!$P$5=1,MAX(0,ROUND(AW194+S195-AC195-AM195,2)),0)</f>
        <v>0</v>
      </c>
      <c r="AX195" s="28">
        <f>IF(_Engine!$P$6=1,MAX(0,ROUND(AX194+T195-AD195-AN195,2)),0)</f>
        <v>0</v>
      </c>
      <c r="AY195" s="28">
        <f>IF(_Engine!$P$7=1,MAX(0,ROUND(AY194+U195-AE195-AO195,2)),0)</f>
        <v>0</v>
      </c>
      <c r="AZ195" s="28">
        <f>IF(_Engine!$P$8=1,MAX(0,ROUND(AZ194+V195-AF195-AP195,2)),0)</f>
        <v>0</v>
      </c>
      <c r="BA195" s="28">
        <f>IF(_Engine!$P$9=1,MAX(0,ROUND(BA194+W195-AG195-AQ195,2)),0)</f>
        <v>0</v>
      </c>
      <c r="BB195" s="28">
        <f>IF(_Engine!$P$10=1,MAX(0,ROUND(BB194+X195-AH195-AR195,2)),0)</f>
        <v>0</v>
      </c>
      <c r="BC195" s="28">
        <f>IF(_Engine!$P$11=1,MAX(0,ROUND(BC194+Y195-AI195-AS195,2)),0)</f>
        <v>0</v>
      </c>
      <c r="BD195" s="28">
        <f>IF(_Engine!$P$12=1,MAX(0,ROUND(BD194+Z195-AJ195-AT195,2)),0)</f>
        <v>0</v>
      </c>
      <c r="BE195" s="28">
        <f>ROUND(IFERROR('Debt Planner'!$C$8,0)+IFERROR(C195,0)+MAX(0,_Engine!$E$14-SUM(AA195:AJ195)),2)</f>
        <v>0</v>
      </c>
    </row>
    <row r="196" spans="1:57" x14ac:dyDescent="0.3">
      <c r="A196" s="24">
        <v>188</v>
      </c>
      <c r="B196" s="25">
        <f t="shared" ca="1" si="8"/>
        <v>51887</v>
      </c>
      <c r="C196" s="26">
        <v>0</v>
      </c>
      <c r="D196" s="27">
        <f t="shared" si="6"/>
        <v>0</v>
      </c>
      <c r="E196" s="18" t="str">
        <f>IF(_Engine!$P$3=0,"",IF((AA196+AK196)&gt;0,AA196+AK196,""))</f>
        <v/>
      </c>
      <c r="F196" s="18" t="str">
        <f>IF(_Engine!$P$4=0,"",IF((AB196+AL196)&gt;0,AB196+AL196,""))</f>
        <v/>
      </c>
      <c r="G196" s="18" t="str">
        <f>IF(_Engine!$P$5=0,"",IF((AC196+AM196)&gt;0,AC196+AM196,""))</f>
        <v/>
      </c>
      <c r="H196" s="18" t="str">
        <f>IF(_Engine!$P$6=0,"",IF((AD196+AN196)&gt;0,AD196+AN196,""))</f>
        <v/>
      </c>
      <c r="I196" s="18" t="str">
        <f>IF(_Engine!$P$7=0,"",IF((AE196+AO196)&gt;0,AE196+AO196,""))</f>
        <v/>
      </c>
      <c r="J196" s="18" t="str">
        <f>IF(_Engine!$P$8=0,"",IF((AF196+AP196)&gt;0,AF196+AP196,""))</f>
        <v/>
      </c>
      <c r="K196" s="18" t="str">
        <f>IF(_Engine!$P$9=0,"",IF((AG196+AQ196)&gt;0,AG196+AQ196,""))</f>
        <v/>
      </c>
      <c r="L196" s="18" t="str">
        <f>IF(_Engine!$P$10=0,"",IF((AH196+AR196)&gt;0,AH196+AR196,""))</f>
        <v/>
      </c>
      <c r="M196" s="18" t="str">
        <f>IF(_Engine!$P$11=0,"",IF((AI196+AS196)&gt;0,AI196+AS196,""))</f>
        <v/>
      </c>
      <c r="N196" s="18" t="str">
        <f>IF(_Engine!$P$12=0,"",IF((AJ196+AT196)&gt;0,AJ196+AT196,""))</f>
        <v/>
      </c>
      <c r="O196" s="27">
        <f t="shared" si="7"/>
        <v>0</v>
      </c>
      <c r="Q196" s="28">
        <f>IF(AND(_Engine!$P$3=1,AU195&gt;0),ROUND(AU195*_Engine!$N$3/12,2),0)</f>
        <v>0</v>
      </c>
      <c r="R196" s="28">
        <f>IF(AND(_Engine!$P$4=1,AV195&gt;0),ROUND(AV195*_Engine!$N$4/12,2),0)</f>
        <v>0</v>
      </c>
      <c r="S196" s="28">
        <f>IF(AND(_Engine!$P$5=1,AW195&gt;0),ROUND(AW195*_Engine!$N$5/12,2),0)</f>
        <v>0</v>
      </c>
      <c r="T196" s="28">
        <f>IF(AND(_Engine!$P$6=1,AX195&gt;0),ROUND(AX195*_Engine!$N$6/12,2),0)</f>
        <v>0</v>
      </c>
      <c r="U196" s="28">
        <f>IF(AND(_Engine!$P$7=1,AY195&gt;0),ROUND(AY195*_Engine!$N$7/12,2),0)</f>
        <v>0</v>
      </c>
      <c r="V196" s="28">
        <f>IF(AND(_Engine!$P$8=1,AZ195&gt;0),ROUND(AZ195*_Engine!$N$8/12,2),0)</f>
        <v>0</v>
      </c>
      <c r="W196" s="28">
        <f>IF(AND(_Engine!$P$9=1,BA195&gt;0),ROUND(BA195*_Engine!$N$9/12,2),0)</f>
        <v>0</v>
      </c>
      <c r="X196" s="28">
        <f>IF(AND(_Engine!$P$10=1,BB195&gt;0),ROUND(BB195*_Engine!$N$10/12,2),0)</f>
        <v>0</v>
      </c>
      <c r="Y196" s="28">
        <f>IF(AND(_Engine!$P$11=1,BC195&gt;0),ROUND(BC195*_Engine!$N$11/12,2),0)</f>
        <v>0</v>
      </c>
      <c r="Z196" s="28">
        <f>IF(AND(_Engine!$P$12=1,BD195&gt;0),ROUND(BD195*_Engine!$N$12/12,2),0)</f>
        <v>0</v>
      </c>
      <c r="AA196" s="28">
        <f>IF(AND(_Engine!$P$3=1,AU195&gt;0),ROUND(MIN(_Engine!$O$3,AU195+Q196),2),0)</f>
        <v>0</v>
      </c>
      <c r="AB196" s="28">
        <f>IF(AND(_Engine!$P$4=1,AV195&gt;0),ROUND(MIN(_Engine!$O$4,AV195+R196),2),0)</f>
        <v>0</v>
      </c>
      <c r="AC196" s="28">
        <f>IF(AND(_Engine!$P$5=1,AW195&gt;0),ROUND(MIN(_Engine!$O$5,AW195+S196),2),0)</f>
        <v>0</v>
      </c>
      <c r="AD196" s="28">
        <f>IF(AND(_Engine!$P$6=1,AX195&gt;0),ROUND(MIN(_Engine!$O$6,AX195+T196),2),0)</f>
        <v>0</v>
      </c>
      <c r="AE196" s="28">
        <f>IF(AND(_Engine!$P$7=1,AY195&gt;0),ROUND(MIN(_Engine!$O$7,AY195+U196),2),0)</f>
        <v>0</v>
      </c>
      <c r="AF196" s="28">
        <f>IF(AND(_Engine!$P$8=1,AZ195&gt;0),ROUND(MIN(_Engine!$O$8,AZ195+V196),2),0)</f>
        <v>0</v>
      </c>
      <c r="AG196" s="28">
        <f>IF(AND(_Engine!$P$9=1,BA195&gt;0),ROUND(MIN(_Engine!$O$9,BA195+W196),2),0)</f>
        <v>0</v>
      </c>
      <c r="AH196" s="28">
        <f>IF(AND(_Engine!$P$10=1,BB195&gt;0),ROUND(MIN(_Engine!$O$10,BB195+X196),2),0)</f>
        <v>0</v>
      </c>
      <c r="AI196" s="28">
        <f>IF(AND(_Engine!$P$11=1,BC195&gt;0),ROUND(MIN(_Engine!$O$11,BC195+Y196),2),0)</f>
        <v>0</v>
      </c>
      <c r="AJ196" s="28">
        <f>IF(AND(_Engine!$P$12=1,BD195&gt;0),ROUND(MIN(_Engine!$O$12,BD195+Z196),2),0)</f>
        <v>0</v>
      </c>
      <c r="AK196" s="28">
        <f>IF(AND(_Engine!$P$3=1,AU195&gt;0),ROUND(MAX(0,MIN(AU195+Q196-AA196,BE196-0)),2),0)</f>
        <v>0</v>
      </c>
      <c r="AL196" s="28">
        <f>IF(AND(_Engine!$P$4=1,AV195&gt;0),ROUND(MAX(0,MIN(AV195+R196-AB196,BE196-SUM(AK196:AK196))),2),0)</f>
        <v>0</v>
      </c>
      <c r="AM196" s="28">
        <f>IF(AND(_Engine!$P$5=1,AW195&gt;0),ROUND(MAX(0,MIN(AW195+S196-AC196,BE196-SUM(AK196:AL196))),2),0)</f>
        <v>0</v>
      </c>
      <c r="AN196" s="28">
        <f>IF(AND(_Engine!$P$6=1,AX195&gt;0),ROUND(MAX(0,MIN(AX195+T196-AD196,BE196-SUM(AK196:AM196))),2),0)</f>
        <v>0</v>
      </c>
      <c r="AO196" s="28">
        <f>IF(AND(_Engine!$P$7=1,AY195&gt;0),ROUND(MAX(0,MIN(AY195+U196-AE196,BE196-SUM(AK196:AN196))),2),0)</f>
        <v>0</v>
      </c>
      <c r="AP196" s="28">
        <f>IF(AND(_Engine!$P$8=1,AZ195&gt;0),ROUND(MAX(0,MIN(AZ195+V196-AF196,BE196-SUM(AK196:AO196))),2),0)</f>
        <v>0</v>
      </c>
      <c r="AQ196" s="28">
        <f>IF(AND(_Engine!$P$9=1,BA195&gt;0),ROUND(MAX(0,MIN(BA195+W196-AG196,BE196-SUM(AK196:AP196))),2),0)</f>
        <v>0</v>
      </c>
      <c r="AR196" s="28">
        <f>IF(AND(_Engine!$P$10=1,BB195&gt;0),ROUND(MAX(0,MIN(BB195+X196-AH196,BE196-SUM(AK196:AQ196))),2),0)</f>
        <v>0</v>
      </c>
      <c r="AS196" s="28">
        <f>IF(AND(_Engine!$P$11=1,BC195&gt;0),ROUND(MAX(0,MIN(BC195+Y196-AI196,BE196-SUM(AK196:AR196))),2),0)</f>
        <v>0</v>
      </c>
      <c r="AT196" s="28">
        <f>IF(AND(_Engine!$P$12=1,BD195&gt;0),ROUND(MAX(0,MIN(BD195+Z196-AJ196,BE196-SUM(AK196:AS196))),2),0)</f>
        <v>0</v>
      </c>
      <c r="AU196" s="28">
        <f>IF(_Engine!$P$3=1,MAX(0,ROUND(AU195+Q196-AA196-AK196,2)),0)</f>
        <v>0</v>
      </c>
      <c r="AV196" s="28">
        <f>IF(_Engine!$P$4=1,MAX(0,ROUND(AV195+R196-AB196-AL196,2)),0)</f>
        <v>0</v>
      </c>
      <c r="AW196" s="28">
        <f>IF(_Engine!$P$5=1,MAX(0,ROUND(AW195+S196-AC196-AM196,2)),0)</f>
        <v>0</v>
      </c>
      <c r="AX196" s="28">
        <f>IF(_Engine!$P$6=1,MAX(0,ROUND(AX195+T196-AD196-AN196,2)),0)</f>
        <v>0</v>
      </c>
      <c r="AY196" s="28">
        <f>IF(_Engine!$P$7=1,MAX(0,ROUND(AY195+U196-AE196-AO196,2)),0)</f>
        <v>0</v>
      </c>
      <c r="AZ196" s="28">
        <f>IF(_Engine!$P$8=1,MAX(0,ROUND(AZ195+V196-AF196-AP196,2)),0)</f>
        <v>0</v>
      </c>
      <c r="BA196" s="28">
        <f>IF(_Engine!$P$9=1,MAX(0,ROUND(BA195+W196-AG196-AQ196,2)),0)</f>
        <v>0</v>
      </c>
      <c r="BB196" s="28">
        <f>IF(_Engine!$P$10=1,MAX(0,ROUND(BB195+X196-AH196-AR196,2)),0)</f>
        <v>0</v>
      </c>
      <c r="BC196" s="28">
        <f>IF(_Engine!$P$11=1,MAX(0,ROUND(BC195+Y196-AI196-AS196,2)),0)</f>
        <v>0</v>
      </c>
      <c r="BD196" s="28">
        <f>IF(_Engine!$P$12=1,MAX(0,ROUND(BD195+Z196-AJ196-AT196,2)),0)</f>
        <v>0</v>
      </c>
      <c r="BE196" s="28">
        <f>ROUND(IFERROR('Debt Planner'!$C$8,0)+IFERROR(C196,0)+MAX(0,_Engine!$E$14-SUM(AA196:AJ196)),2)</f>
        <v>0</v>
      </c>
    </row>
    <row r="197" spans="1:57" x14ac:dyDescent="0.3">
      <c r="A197" s="24">
        <v>189</v>
      </c>
      <c r="B197" s="25">
        <f t="shared" ca="1" si="8"/>
        <v>51918</v>
      </c>
      <c r="C197" s="26">
        <v>0</v>
      </c>
      <c r="D197" s="27">
        <f t="shared" si="6"/>
        <v>0</v>
      </c>
      <c r="E197" s="18" t="str">
        <f>IF(_Engine!$P$3=0,"",IF((AA197+AK197)&gt;0,AA197+AK197,""))</f>
        <v/>
      </c>
      <c r="F197" s="18" t="str">
        <f>IF(_Engine!$P$4=0,"",IF((AB197+AL197)&gt;0,AB197+AL197,""))</f>
        <v/>
      </c>
      <c r="G197" s="18" t="str">
        <f>IF(_Engine!$P$5=0,"",IF((AC197+AM197)&gt;0,AC197+AM197,""))</f>
        <v/>
      </c>
      <c r="H197" s="18" t="str">
        <f>IF(_Engine!$P$6=0,"",IF((AD197+AN197)&gt;0,AD197+AN197,""))</f>
        <v/>
      </c>
      <c r="I197" s="18" t="str">
        <f>IF(_Engine!$P$7=0,"",IF((AE197+AO197)&gt;0,AE197+AO197,""))</f>
        <v/>
      </c>
      <c r="J197" s="18" t="str">
        <f>IF(_Engine!$P$8=0,"",IF((AF197+AP197)&gt;0,AF197+AP197,""))</f>
        <v/>
      </c>
      <c r="K197" s="18" t="str">
        <f>IF(_Engine!$P$9=0,"",IF((AG197+AQ197)&gt;0,AG197+AQ197,""))</f>
        <v/>
      </c>
      <c r="L197" s="18" t="str">
        <f>IF(_Engine!$P$10=0,"",IF((AH197+AR197)&gt;0,AH197+AR197,""))</f>
        <v/>
      </c>
      <c r="M197" s="18" t="str">
        <f>IF(_Engine!$P$11=0,"",IF((AI197+AS197)&gt;0,AI197+AS197,""))</f>
        <v/>
      </c>
      <c r="N197" s="18" t="str">
        <f>IF(_Engine!$P$12=0,"",IF((AJ197+AT197)&gt;0,AJ197+AT197,""))</f>
        <v/>
      </c>
      <c r="O197" s="27">
        <f t="shared" si="7"/>
        <v>0</v>
      </c>
      <c r="Q197" s="28">
        <f>IF(AND(_Engine!$P$3=1,AU196&gt;0),ROUND(AU196*_Engine!$N$3/12,2),0)</f>
        <v>0</v>
      </c>
      <c r="R197" s="28">
        <f>IF(AND(_Engine!$P$4=1,AV196&gt;0),ROUND(AV196*_Engine!$N$4/12,2),0)</f>
        <v>0</v>
      </c>
      <c r="S197" s="28">
        <f>IF(AND(_Engine!$P$5=1,AW196&gt;0),ROUND(AW196*_Engine!$N$5/12,2),0)</f>
        <v>0</v>
      </c>
      <c r="T197" s="28">
        <f>IF(AND(_Engine!$P$6=1,AX196&gt;0),ROUND(AX196*_Engine!$N$6/12,2),0)</f>
        <v>0</v>
      </c>
      <c r="U197" s="28">
        <f>IF(AND(_Engine!$P$7=1,AY196&gt;0),ROUND(AY196*_Engine!$N$7/12,2),0)</f>
        <v>0</v>
      </c>
      <c r="V197" s="28">
        <f>IF(AND(_Engine!$P$8=1,AZ196&gt;0),ROUND(AZ196*_Engine!$N$8/12,2),0)</f>
        <v>0</v>
      </c>
      <c r="W197" s="28">
        <f>IF(AND(_Engine!$P$9=1,BA196&gt;0),ROUND(BA196*_Engine!$N$9/12,2),0)</f>
        <v>0</v>
      </c>
      <c r="X197" s="28">
        <f>IF(AND(_Engine!$P$10=1,BB196&gt;0),ROUND(BB196*_Engine!$N$10/12,2),0)</f>
        <v>0</v>
      </c>
      <c r="Y197" s="28">
        <f>IF(AND(_Engine!$P$11=1,BC196&gt;0),ROUND(BC196*_Engine!$N$11/12,2),0)</f>
        <v>0</v>
      </c>
      <c r="Z197" s="28">
        <f>IF(AND(_Engine!$P$12=1,BD196&gt;0),ROUND(BD196*_Engine!$N$12/12,2),0)</f>
        <v>0</v>
      </c>
      <c r="AA197" s="28">
        <f>IF(AND(_Engine!$P$3=1,AU196&gt;0),ROUND(MIN(_Engine!$O$3,AU196+Q197),2),0)</f>
        <v>0</v>
      </c>
      <c r="AB197" s="28">
        <f>IF(AND(_Engine!$P$4=1,AV196&gt;0),ROUND(MIN(_Engine!$O$4,AV196+R197),2),0)</f>
        <v>0</v>
      </c>
      <c r="AC197" s="28">
        <f>IF(AND(_Engine!$P$5=1,AW196&gt;0),ROUND(MIN(_Engine!$O$5,AW196+S197),2),0)</f>
        <v>0</v>
      </c>
      <c r="AD197" s="28">
        <f>IF(AND(_Engine!$P$6=1,AX196&gt;0),ROUND(MIN(_Engine!$O$6,AX196+T197),2),0)</f>
        <v>0</v>
      </c>
      <c r="AE197" s="28">
        <f>IF(AND(_Engine!$P$7=1,AY196&gt;0),ROUND(MIN(_Engine!$O$7,AY196+U197),2),0)</f>
        <v>0</v>
      </c>
      <c r="AF197" s="28">
        <f>IF(AND(_Engine!$P$8=1,AZ196&gt;0),ROUND(MIN(_Engine!$O$8,AZ196+V197),2),0)</f>
        <v>0</v>
      </c>
      <c r="AG197" s="28">
        <f>IF(AND(_Engine!$P$9=1,BA196&gt;0),ROUND(MIN(_Engine!$O$9,BA196+W197),2),0)</f>
        <v>0</v>
      </c>
      <c r="AH197" s="28">
        <f>IF(AND(_Engine!$P$10=1,BB196&gt;0),ROUND(MIN(_Engine!$O$10,BB196+X197),2),0)</f>
        <v>0</v>
      </c>
      <c r="AI197" s="28">
        <f>IF(AND(_Engine!$P$11=1,BC196&gt;0),ROUND(MIN(_Engine!$O$11,BC196+Y197),2),0)</f>
        <v>0</v>
      </c>
      <c r="AJ197" s="28">
        <f>IF(AND(_Engine!$P$12=1,BD196&gt;0),ROUND(MIN(_Engine!$O$12,BD196+Z197),2),0)</f>
        <v>0</v>
      </c>
      <c r="AK197" s="28">
        <f>IF(AND(_Engine!$P$3=1,AU196&gt;0),ROUND(MAX(0,MIN(AU196+Q197-AA197,BE197-0)),2),0)</f>
        <v>0</v>
      </c>
      <c r="AL197" s="28">
        <f>IF(AND(_Engine!$P$4=1,AV196&gt;0),ROUND(MAX(0,MIN(AV196+R197-AB197,BE197-SUM(AK197:AK197))),2),0)</f>
        <v>0</v>
      </c>
      <c r="AM197" s="28">
        <f>IF(AND(_Engine!$P$5=1,AW196&gt;0),ROUND(MAX(0,MIN(AW196+S197-AC197,BE197-SUM(AK197:AL197))),2),0)</f>
        <v>0</v>
      </c>
      <c r="AN197" s="28">
        <f>IF(AND(_Engine!$P$6=1,AX196&gt;0),ROUND(MAX(0,MIN(AX196+T197-AD197,BE197-SUM(AK197:AM197))),2),0)</f>
        <v>0</v>
      </c>
      <c r="AO197" s="28">
        <f>IF(AND(_Engine!$P$7=1,AY196&gt;0),ROUND(MAX(0,MIN(AY196+U197-AE197,BE197-SUM(AK197:AN197))),2),0)</f>
        <v>0</v>
      </c>
      <c r="AP197" s="28">
        <f>IF(AND(_Engine!$P$8=1,AZ196&gt;0),ROUND(MAX(0,MIN(AZ196+V197-AF197,BE197-SUM(AK197:AO197))),2),0)</f>
        <v>0</v>
      </c>
      <c r="AQ197" s="28">
        <f>IF(AND(_Engine!$P$9=1,BA196&gt;0),ROUND(MAX(0,MIN(BA196+W197-AG197,BE197-SUM(AK197:AP197))),2),0)</f>
        <v>0</v>
      </c>
      <c r="AR197" s="28">
        <f>IF(AND(_Engine!$P$10=1,BB196&gt;0),ROUND(MAX(0,MIN(BB196+X197-AH197,BE197-SUM(AK197:AQ197))),2),0)</f>
        <v>0</v>
      </c>
      <c r="AS197" s="28">
        <f>IF(AND(_Engine!$P$11=1,BC196&gt;0),ROUND(MAX(0,MIN(BC196+Y197-AI197,BE197-SUM(AK197:AR197))),2),0)</f>
        <v>0</v>
      </c>
      <c r="AT197" s="28">
        <f>IF(AND(_Engine!$P$12=1,BD196&gt;0),ROUND(MAX(0,MIN(BD196+Z197-AJ197,BE197-SUM(AK197:AS197))),2),0)</f>
        <v>0</v>
      </c>
      <c r="AU197" s="28">
        <f>IF(_Engine!$P$3=1,MAX(0,ROUND(AU196+Q197-AA197-AK197,2)),0)</f>
        <v>0</v>
      </c>
      <c r="AV197" s="28">
        <f>IF(_Engine!$P$4=1,MAX(0,ROUND(AV196+R197-AB197-AL197,2)),0)</f>
        <v>0</v>
      </c>
      <c r="AW197" s="28">
        <f>IF(_Engine!$P$5=1,MAX(0,ROUND(AW196+S197-AC197-AM197,2)),0)</f>
        <v>0</v>
      </c>
      <c r="AX197" s="28">
        <f>IF(_Engine!$P$6=1,MAX(0,ROUND(AX196+T197-AD197-AN197,2)),0)</f>
        <v>0</v>
      </c>
      <c r="AY197" s="28">
        <f>IF(_Engine!$P$7=1,MAX(0,ROUND(AY196+U197-AE197-AO197,2)),0)</f>
        <v>0</v>
      </c>
      <c r="AZ197" s="28">
        <f>IF(_Engine!$P$8=1,MAX(0,ROUND(AZ196+V197-AF197-AP197,2)),0)</f>
        <v>0</v>
      </c>
      <c r="BA197" s="28">
        <f>IF(_Engine!$P$9=1,MAX(0,ROUND(BA196+W197-AG197-AQ197,2)),0)</f>
        <v>0</v>
      </c>
      <c r="BB197" s="28">
        <f>IF(_Engine!$P$10=1,MAX(0,ROUND(BB196+X197-AH197-AR197,2)),0)</f>
        <v>0</v>
      </c>
      <c r="BC197" s="28">
        <f>IF(_Engine!$P$11=1,MAX(0,ROUND(BC196+Y197-AI197-AS197,2)),0)</f>
        <v>0</v>
      </c>
      <c r="BD197" s="28">
        <f>IF(_Engine!$P$12=1,MAX(0,ROUND(BD196+Z197-AJ197-AT197,2)),0)</f>
        <v>0</v>
      </c>
      <c r="BE197" s="28">
        <f>ROUND(IFERROR('Debt Planner'!$C$8,0)+IFERROR(C197,0)+MAX(0,_Engine!$E$14-SUM(AA197:AJ197)),2)</f>
        <v>0</v>
      </c>
    </row>
    <row r="198" spans="1:57" x14ac:dyDescent="0.3">
      <c r="A198" s="24">
        <v>190</v>
      </c>
      <c r="B198" s="25">
        <f t="shared" ca="1" si="8"/>
        <v>51946</v>
      </c>
      <c r="C198" s="26">
        <v>0</v>
      </c>
      <c r="D198" s="27">
        <f t="shared" si="6"/>
        <v>0</v>
      </c>
      <c r="E198" s="18" t="str">
        <f>IF(_Engine!$P$3=0,"",IF((AA198+AK198)&gt;0,AA198+AK198,""))</f>
        <v/>
      </c>
      <c r="F198" s="18" t="str">
        <f>IF(_Engine!$P$4=0,"",IF((AB198+AL198)&gt;0,AB198+AL198,""))</f>
        <v/>
      </c>
      <c r="G198" s="18" t="str">
        <f>IF(_Engine!$P$5=0,"",IF((AC198+AM198)&gt;0,AC198+AM198,""))</f>
        <v/>
      </c>
      <c r="H198" s="18" t="str">
        <f>IF(_Engine!$P$6=0,"",IF((AD198+AN198)&gt;0,AD198+AN198,""))</f>
        <v/>
      </c>
      <c r="I198" s="18" t="str">
        <f>IF(_Engine!$P$7=0,"",IF((AE198+AO198)&gt;0,AE198+AO198,""))</f>
        <v/>
      </c>
      <c r="J198" s="18" t="str">
        <f>IF(_Engine!$P$8=0,"",IF((AF198+AP198)&gt;0,AF198+AP198,""))</f>
        <v/>
      </c>
      <c r="K198" s="18" t="str">
        <f>IF(_Engine!$P$9=0,"",IF((AG198+AQ198)&gt;0,AG198+AQ198,""))</f>
        <v/>
      </c>
      <c r="L198" s="18" t="str">
        <f>IF(_Engine!$P$10=0,"",IF((AH198+AR198)&gt;0,AH198+AR198,""))</f>
        <v/>
      </c>
      <c r="M198" s="18" t="str">
        <f>IF(_Engine!$P$11=0,"",IF((AI198+AS198)&gt;0,AI198+AS198,""))</f>
        <v/>
      </c>
      <c r="N198" s="18" t="str">
        <f>IF(_Engine!$P$12=0,"",IF((AJ198+AT198)&gt;0,AJ198+AT198,""))</f>
        <v/>
      </c>
      <c r="O198" s="27">
        <f t="shared" si="7"/>
        <v>0</v>
      </c>
      <c r="Q198" s="28">
        <f>IF(AND(_Engine!$P$3=1,AU197&gt;0),ROUND(AU197*_Engine!$N$3/12,2),0)</f>
        <v>0</v>
      </c>
      <c r="R198" s="28">
        <f>IF(AND(_Engine!$P$4=1,AV197&gt;0),ROUND(AV197*_Engine!$N$4/12,2),0)</f>
        <v>0</v>
      </c>
      <c r="S198" s="28">
        <f>IF(AND(_Engine!$P$5=1,AW197&gt;0),ROUND(AW197*_Engine!$N$5/12,2),0)</f>
        <v>0</v>
      </c>
      <c r="T198" s="28">
        <f>IF(AND(_Engine!$P$6=1,AX197&gt;0),ROUND(AX197*_Engine!$N$6/12,2),0)</f>
        <v>0</v>
      </c>
      <c r="U198" s="28">
        <f>IF(AND(_Engine!$P$7=1,AY197&gt;0),ROUND(AY197*_Engine!$N$7/12,2),0)</f>
        <v>0</v>
      </c>
      <c r="V198" s="28">
        <f>IF(AND(_Engine!$P$8=1,AZ197&gt;0),ROUND(AZ197*_Engine!$N$8/12,2),0)</f>
        <v>0</v>
      </c>
      <c r="W198" s="28">
        <f>IF(AND(_Engine!$P$9=1,BA197&gt;0),ROUND(BA197*_Engine!$N$9/12,2),0)</f>
        <v>0</v>
      </c>
      <c r="X198" s="28">
        <f>IF(AND(_Engine!$P$10=1,BB197&gt;0),ROUND(BB197*_Engine!$N$10/12,2),0)</f>
        <v>0</v>
      </c>
      <c r="Y198" s="28">
        <f>IF(AND(_Engine!$P$11=1,BC197&gt;0),ROUND(BC197*_Engine!$N$11/12,2),0)</f>
        <v>0</v>
      </c>
      <c r="Z198" s="28">
        <f>IF(AND(_Engine!$P$12=1,BD197&gt;0),ROUND(BD197*_Engine!$N$12/12,2),0)</f>
        <v>0</v>
      </c>
      <c r="AA198" s="28">
        <f>IF(AND(_Engine!$P$3=1,AU197&gt;0),ROUND(MIN(_Engine!$O$3,AU197+Q198),2),0)</f>
        <v>0</v>
      </c>
      <c r="AB198" s="28">
        <f>IF(AND(_Engine!$P$4=1,AV197&gt;0),ROUND(MIN(_Engine!$O$4,AV197+R198),2),0)</f>
        <v>0</v>
      </c>
      <c r="AC198" s="28">
        <f>IF(AND(_Engine!$P$5=1,AW197&gt;0),ROUND(MIN(_Engine!$O$5,AW197+S198),2),0)</f>
        <v>0</v>
      </c>
      <c r="AD198" s="28">
        <f>IF(AND(_Engine!$P$6=1,AX197&gt;0),ROUND(MIN(_Engine!$O$6,AX197+T198),2),0)</f>
        <v>0</v>
      </c>
      <c r="AE198" s="28">
        <f>IF(AND(_Engine!$P$7=1,AY197&gt;0),ROUND(MIN(_Engine!$O$7,AY197+U198),2),0)</f>
        <v>0</v>
      </c>
      <c r="AF198" s="28">
        <f>IF(AND(_Engine!$P$8=1,AZ197&gt;0),ROUND(MIN(_Engine!$O$8,AZ197+V198),2),0)</f>
        <v>0</v>
      </c>
      <c r="AG198" s="28">
        <f>IF(AND(_Engine!$P$9=1,BA197&gt;0),ROUND(MIN(_Engine!$O$9,BA197+W198),2),0)</f>
        <v>0</v>
      </c>
      <c r="AH198" s="28">
        <f>IF(AND(_Engine!$P$10=1,BB197&gt;0),ROUND(MIN(_Engine!$O$10,BB197+X198),2),0)</f>
        <v>0</v>
      </c>
      <c r="AI198" s="28">
        <f>IF(AND(_Engine!$P$11=1,BC197&gt;0),ROUND(MIN(_Engine!$O$11,BC197+Y198),2),0)</f>
        <v>0</v>
      </c>
      <c r="AJ198" s="28">
        <f>IF(AND(_Engine!$P$12=1,BD197&gt;0),ROUND(MIN(_Engine!$O$12,BD197+Z198),2),0)</f>
        <v>0</v>
      </c>
      <c r="AK198" s="28">
        <f>IF(AND(_Engine!$P$3=1,AU197&gt;0),ROUND(MAX(0,MIN(AU197+Q198-AA198,BE198-0)),2),0)</f>
        <v>0</v>
      </c>
      <c r="AL198" s="28">
        <f>IF(AND(_Engine!$P$4=1,AV197&gt;0),ROUND(MAX(0,MIN(AV197+R198-AB198,BE198-SUM(AK198:AK198))),2),0)</f>
        <v>0</v>
      </c>
      <c r="AM198" s="28">
        <f>IF(AND(_Engine!$P$5=1,AW197&gt;0),ROUND(MAX(0,MIN(AW197+S198-AC198,BE198-SUM(AK198:AL198))),2),0)</f>
        <v>0</v>
      </c>
      <c r="AN198" s="28">
        <f>IF(AND(_Engine!$P$6=1,AX197&gt;0),ROUND(MAX(0,MIN(AX197+T198-AD198,BE198-SUM(AK198:AM198))),2),0)</f>
        <v>0</v>
      </c>
      <c r="AO198" s="28">
        <f>IF(AND(_Engine!$P$7=1,AY197&gt;0),ROUND(MAX(0,MIN(AY197+U198-AE198,BE198-SUM(AK198:AN198))),2),0)</f>
        <v>0</v>
      </c>
      <c r="AP198" s="28">
        <f>IF(AND(_Engine!$P$8=1,AZ197&gt;0),ROUND(MAX(0,MIN(AZ197+V198-AF198,BE198-SUM(AK198:AO198))),2),0)</f>
        <v>0</v>
      </c>
      <c r="AQ198" s="28">
        <f>IF(AND(_Engine!$P$9=1,BA197&gt;0),ROUND(MAX(0,MIN(BA197+W198-AG198,BE198-SUM(AK198:AP198))),2),0)</f>
        <v>0</v>
      </c>
      <c r="AR198" s="28">
        <f>IF(AND(_Engine!$P$10=1,BB197&gt;0),ROUND(MAX(0,MIN(BB197+X198-AH198,BE198-SUM(AK198:AQ198))),2),0)</f>
        <v>0</v>
      </c>
      <c r="AS198" s="28">
        <f>IF(AND(_Engine!$P$11=1,BC197&gt;0),ROUND(MAX(0,MIN(BC197+Y198-AI198,BE198-SUM(AK198:AR198))),2),0)</f>
        <v>0</v>
      </c>
      <c r="AT198" s="28">
        <f>IF(AND(_Engine!$P$12=1,BD197&gt;0),ROUND(MAX(0,MIN(BD197+Z198-AJ198,BE198-SUM(AK198:AS198))),2),0)</f>
        <v>0</v>
      </c>
      <c r="AU198" s="28">
        <f>IF(_Engine!$P$3=1,MAX(0,ROUND(AU197+Q198-AA198-AK198,2)),0)</f>
        <v>0</v>
      </c>
      <c r="AV198" s="28">
        <f>IF(_Engine!$P$4=1,MAX(0,ROUND(AV197+R198-AB198-AL198,2)),0)</f>
        <v>0</v>
      </c>
      <c r="AW198" s="28">
        <f>IF(_Engine!$P$5=1,MAX(0,ROUND(AW197+S198-AC198-AM198,2)),0)</f>
        <v>0</v>
      </c>
      <c r="AX198" s="28">
        <f>IF(_Engine!$P$6=1,MAX(0,ROUND(AX197+T198-AD198-AN198,2)),0)</f>
        <v>0</v>
      </c>
      <c r="AY198" s="28">
        <f>IF(_Engine!$P$7=1,MAX(0,ROUND(AY197+U198-AE198-AO198,2)),0)</f>
        <v>0</v>
      </c>
      <c r="AZ198" s="28">
        <f>IF(_Engine!$P$8=1,MAX(0,ROUND(AZ197+V198-AF198-AP198,2)),0)</f>
        <v>0</v>
      </c>
      <c r="BA198" s="28">
        <f>IF(_Engine!$P$9=1,MAX(0,ROUND(BA197+W198-AG198-AQ198,2)),0)</f>
        <v>0</v>
      </c>
      <c r="BB198" s="28">
        <f>IF(_Engine!$P$10=1,MAX(0,ROUND(BB197+X198-AH198-AR198,2)),0)</f>
        <v>0</v>
      </c>
      <c r="BC198" s="28">
        <f>IF(_Engine!$P$11=1,MAX(0,ROUND(BC197+Y198-AI198-AS198,2)),0)</f>
        <v>0</v>
      </c>
      <c r="BD198" s="28">
        <f>IF(_Engine!$P$12=1,MAX(0,ROUND(BD197+Z198-AJ198-AT198,2)),0)</f>
        <v>0</v>
      </c>
      <c r="BE198" s="28">
        <f>ROUND(IFERROR('Debt Planner'!$C$8,0)+IFERROR(C198,0)+MAX(0,_Engine!$E$14-SUM(AA198:AJ198)),2)</f>
        <v>0</v>
      </c>
    </row>
    <row r="199" spans="1:57" x14ac:dyDescent="0.3">
      <c r="A199" s="24">
        <v>191</v>
      </c>
      <c r="B199" s="25">
        <f t="shared" ca="1" si="8"/>
        <v>51977</v>
      </c>
      <c r="C199" s="26">
        <v>0</v>
      </c>
      <c r="D199" s="27">
        <f t="shared" si="6"/>
        <v>0</v>
      </c>
      <c r="E199" s="18" t="str">
        <f>IF(_Engine!$P$3=0,"",IF((AA199+AK199)&gt;0,AA199+AK199,""))</f>
        <v/>
      </c>
      <c r="F199" s="18" t="str">
        <f>IF(_Engine!$P$4=0,"",IF((AB199+AL199)&gt;0,AB199+AL199,""))</f>
        <v/>
      </c>
      <c r="G199" s="18" t="str">
        <f>IF(_Engine!$P$5=0,"",IF((AC199+AM199)&gt;0,AC199+AM199,""))</f>
        <v/>
      </c>
      <c r="H199" s="18" t="str">
        <f>IF(_Engine!$P$6=0,"",IF((AD199+AN199)&gt;0,AD199+AN199,""))</f>
        <v/>
      </c>
      <c r="I199" s="18" t="str">
        <f>IF(_Engine!$P$7=0,"",IF((AE199+AO199)&gt;0,AE199+AO199,""))</f>
        <v/>
      </c>
      <c r="J199" s="18" t="str">
        <f>IF(_Engine!$P$8=0,"",IF((AF199+AP199)&gt;0,AF199+AP199,""))</f>
        <v/>
      </c>
      <c r="K199" s="18" t="str">
        <f>IF(_Engine!$P$9=0,"",IF((AG199+AQ199)&gt;0,AG199+AQ199,""))</f>
        <v/>
      </c>
      <c r="L199" s="18" t="str">
        <f>IF(_Engine!$P$10=0,"",IF((AH199+AR199)&gt;0,AH199+AR199,""))</f>
        <v/>
      </c>
      <c r="M199" s="18" t="str">
        <f>IF(_Engine!$P$11=0,"",IF((AI199+AS199)&gt;0,AI199+AS199,""))</f>
        <v/>
      </c>
      <c r="N199" s="18" t="str">
        <f>IF(_Engine!$P$12=0,"",IF((AJ199+AT199)&gt;0,AJ199+AT199,""))</f>
        <v/>
      </c>
      <c r="O199" s="27">
        <f t="shared" si="7"/>
        <v>0</v>
      </c>
      <c r="Q199" s="28">
        <f>IF(AND(_Engine!$P$3=1,AU198&gt;0),ROUND(AU198*_Engine!$N$3/12,2),0)</f>
        <v>0</v>
      </c>
      <c r="R199" s="28">
        <f>IF(AND(_Engine!$P$4=1,AV198&gt;0),ROUND(AV198*_Engine!$N$4/12,2),0)</f>
        <v>0</v>
      </c>
      <c r="S199" s="28">
        <f>IF(AND(_Engine!$P$5=1,AW198&gt;0),ROUND(AW198*_Engine!$N$5/12,2),0)</f>
        <v>0</v>
      </c>
      <c r="T199" s="28">
        <f>IF(AND(_Engine!$P$6=1,AX198&gt;0),ROUND(AX198*_Engine!$N$6/12,2),0)</f>
        <v>0</v>
      </c>
      <c r="U199" s="28">
        <f>IF(AND(_Engine!$P$7=1,AY198&gt;0),ROUND(AY198*_Engine!$N$7/12,2),0)</f>
        <v>0</v>
      </c>
      <c r="V199" s="28">
        <f>IF(AND(_Engine!$P$8=1,AZ198&gt;0),ROUND(AZ198*_Engine!$N$8/12,2),0)</f>
        <v>0</v>
      </c>
      <c r="W199" s="28">
        <f>IF(AND(_Engine!$P$9=1,BA198&gt;0),ROUND(BA198*_Engine!$N$9/12,2),0)</f>
        <v>0</v>
      </c>
      <c r="X199" s="28">
        <f>IF(AND(_Engine!$P$10=1,BB198&gt;0),ROUND(BB198*_Engine!$N$10/12,2),0)</f>
        <v>0</v>
      </c>
      <c r="Y199" s="28">
        <f>IF(AND(_Engine!$P$11=1,BC198&gt;0),ROUND(BC198*_Engine!$N$11/12,2),0)</f>
        <v>0</v>
      </c>
      <c r="Z199" s="28">
        <f>IF(AND(_Engine!$P$12=1,BD198&gt;0),ROUND(BD198*_Engine!$N$12/12,2),0)</f>
        <v>0</v>
      </c>
      <c r="AA199" s="28">
        <f>IF(AND(_Engine!$P$3=1,AU198&gt;0),ROUND(MIN(_Engine!$O$3,AU198+Q199),2),0)</f>
        <v>0</v>
      </c>
      <c r="AB199" s="28">
        <f>IF(AND(_Engine!$P$4=1,AV198&gt;0),ROUND(MIN(_Engine!$O$4,AV198+R199),2),0)</f>
        <v>0</v>
      </c>
      <c r="AC199" s="28">
        <f>IF(AND(_Engine!$P$5=1,AW198&gt;0),ROUND(MIN(_Engine!$O$5,AW198+S199),2),0)</f>
        <v>0</v>
      </c>
      <c r="AD199" s="28">
        <f>IF(AND(_Engine!$P$6=1,AX198&gt;0),ROUND(MIN(_Engine!$O$6,AX198+T199),2),0)</f>
        <v>0</v>
      </c>
      <c r="AE199" s="28">
        <f>IF(AND(_Engine!$P$7=1,AY198&gt;0),ROUND(MIN(_Engine!$O$7,AY198+U199),2),0)</f>
        <v>0</v>
      </c>
      <c r="AF199" s="28">
        <f>IF(AND(_Engine!$P$8=1,AZ198&gt;0),ROUND(MIN(_Engine!$O$8,AZ198+V199),2),0)</f>
        <v>0</v>
      </c>
      <c r="AG199" s="28">
        <f>IF(AND(_Engine!$P$9=1,BA198&gt;0),ROUND(MIN(_Engine!$O$9,BA198+W199),2),0)</f>
        <v>0</v>
      </c>
      <c r="AH199" s="28">
        <f>IF(AND(_Engine!$P$10=1,BB198&gt;0),ROUND(MIN(_Engine!$O$10,BB198+X199),2),0)</f>
        <v>0</v>
      </c>
      <c r="AI199" s="28">
        <f>IF(AND(_Engine!$P$11=1,BC198&gt;0),ROUND(MIN(_Engine!$O$11,BC198+Y199),2),0)</f>
        <v>0</v>
      </c>
      <c r="AJ199" s="28">
        <f>IF(AND(_Engine!$P$12=1,BD198&gt;0),ROUND(MIN(_Engine!$O$12,BD198+Z199),2),0)</f>
        <v>0</v>
      </c>
      <c r="AK199" s="28">
        <f>IF(AND(_Engine!$P$3=1,AU198&gt;0),ROUND(MAX(0,MIN(AU198+Q199-AA199,BE199-0)),2),0)</f>
        <v>0</v>
      </c>
      <c r="AL199" s="28">
        <f>IF(AND(_Engine!$P$4=1,AV198&gt;0),ROUND(MAX(0,MIN(AV198+R199-AB199,BE199-SUM(AK199:AK199))),2),0)</f>
        <v>0</v>
      </c>
      <c r="AM199" s="28">
        <f>IF(AND(_Engine!$P$5=1,AW198&gt;0),ROUND(MAX(0,MIN(AW198+S199-AC199,BE199-SUM(AK199:AL199))),2),0)</f>
        <v>0</v>
      </c>
      <c r="AN199" s="28">
        <f>IF(AND(_Engine!$P$6=1,AX198&gt;0),ROUND(MAX(0,MIN(AX198+T199-AD199,BE199-SUM(AK199:AM199))),2),0)</f>
        <v>0</v>
      </c>
      <c r="AO199" s="28">
        <f>IF(AND(_Engine!$P$7=1,AY198&gt;0),ROUND(MAX(0,MIN(AY198+U199-AE199,BE199-SUM(AK199:AN199))),2),0)</f>
        <v>0</v>
      </c>
      <c r="AP199" s="28">
        <f>IF(AND(_Engine!$P$8=1,AZ198&gt;0),ROUND(MAX(0,MIN(AZ198+V199-AF199,BE199-SUM(AK199:AO199))),2),0)</f>
        <v>0</v>
      </c>
      <c r="AQ199" s="28">
        <f>IF(AND(_Engine!$P$9=1,BA198&gt;0),ROUND(MAX(0,MIN(BA198+W199-AG199,BE199-SUM(AK199:AP199))),2),0)</f>
        <v>0</v>
      </c>
      <c r="AR199" s="28">
        <f>IF(AND(_Engine!$P$10=1,BB198&gt;0),ROUND(MAX(0,MIN(BB198+X199-AH199,BE199-SUM(AK199:AQ199))),2),0)</f>
        <v>0</v>
      </c>
      <c r="AS199" s="28">
        <f>IF(AND(_Engine!$P$11=1,BC198&gt;0),ROUND(MAX(0,MIN(BC198+Y199-AI199,BE199-SUM(AK199:AR199))),2),0)</f>
        <v>0</v>
      </c>
      <c r="AT199" s="28">
        <f>IF(AND(_Engine!$P$12=1,BD198&gt;0),ROUND(MAX(0,MIN(BD198+Z199-AJ199,BE199-SUM(AK199:AS199))),2),0)</f>
        <v>0</v>
      </c>
      <c r="AU199" s="28">
        <f>IF(_Engine!$P$3=1,MAX(0,ROUND(AU198+Q199-AA199-AK199,2)),0)</f>
        <v>0</v>
      </c>
      <c r="AV199" s="28">
        <f>IF(_Engine!$P$4=1,MAX(0,ROUND(AV198+R199-AB199-AL199,2)),0)</f>
        <v>0</v>
      </c>
      <c r="AW199" s="28">
        <f>IF(_Engine!$P$5=1,MAX(0,ROUND(AW198+S199-AC199-AM199,2)),0)</f>
        <v>0</v>
      </c>
      <c r="AX199" s="28">
        <f>IF(_Engine!$P$6=1,MAX(0,ROUND(AX198+T199-AD199-AN199,2)),0)</f>
        <v>0</v>
      </c>
      <c r="AY199" s="28">
        <f>IF(_Engine!$P$7=1,MAX(0,ROUND(AY198+U199-AE199-AO199,2)),0)</f>
        <v>0</v>
      </c>
      <c r="AZ199" s="28">
        <f>IF(_Engine!$P$8=1,MAX(0,ROUND(AZ198+V199-AF199-AP199,2)),0)</f>
        <v>0</v>
      </c>
      <c r="BA199" s="28">
        <f>IF(_Engine!$P$9=1,MAX(0,ROUND(BA198+W199-AG199-AQ199,2)),0)</f>
        <v>0</v>
      </c>
      <c r="BB199" s="28">
        <f>IF(_Engine!$P$10=1,MAX(0,ROUND(BB198+X199-AH199-AR199,2)),0)</f>
        <v>0</v>
      </c>
      <c r="BC199" s="28">
        <f>IF(_Engine!$P$11=1,MAX(0,ROUND(BC198+Y199-AI199-AS199,2)),0)</f>
        <v>0</v>
      </c>
      <c r="BD199" s="28">
        <f>IF(_Engine!$P$12=1,MAX(0,ROUND(BD198+Z199-AJ199-AT199,2)),0)</f>
        <v>0</v>
      </c>
      <c r="BE199" s="28">
        <f>ROUND(IFERROR('Debt Planner'!$C$8,0)+IFERROR(C199,0)+MAX(0,_Engine!$E$14-SUM(AA199:AJ199)),2)</f>
        <v>0</v>
      </c>
    </row>
    <row r="200" spans="1:57" x14ac:dyDescent="0.3">
      <c r="A200" s="24">
        <v>192</v>
      </c>
      <c r="B200" s="25">
        <f t="shared" ca="1" si="8"/>
        <v>52007</v>
      </c>
      <c r="C200" s="26">
        <v>0</v>
      </c>
      <c r="D200" s="27">
        <f t="shared" si="6"/>
        <v>0</v>
      </c>
      <c r="E200" s="18" t="str">
        <f>IF(_Engine!$P$3=0,"",IF((AA200+AK200)&gt;0,AA200+AK200,""))</f>
        <v/>
      </c>
      <c r="F200" s="18" t="str">
        <f>IF(_Engine!$P$4=0,"",IF((AB200+AL200)&gt;0,AB200+AL200,""))</f>
        <v/>
      </c>
      <c r="G200" s="18" t="str">
        <f>IF(_Engine!$P$5=0,"",IF((AC200+AM200)&gt;0,AC200+AM200,""))</f>
        <v/>
      </c>
      <c r="H200" s="18" t="str">
        <f>IF(_Engine!$P$6=0,"",IF((AD200+AN200)&gt;0,AD200+AN200,""))</f>
        <v/>
      </c>
      <c r="I200" s="18" t="str">
        <f>IF(_Engine!$P$7=0,"",IF((AE200+AO200)&gt;0,AE200+AO200,""))</f>
        <v/>
      </c>
      <c r="J200" s="18" t="str">
        <f>IF(_Engine!$P$8=0,"",IF((AF200+AP200)&gt;0,AF200+AP200,""))</f>
        <v/>
      </c>
      <c r="K200" s="18" t="str">
        <f>IF(_Engine!$P$9=0,"",IF((AG200+AQ200)&gt;0,AG200+AQ200,""))</f>
        <v/>
      </c>
      <c r="L200" s="18" t="str">
        <f>IF(_Engine!$P$10=0,"",IF((AH200+AR200)&gt;0,AH200+AR200,""))</f>
        <v/>
      </c>
      <c r="M200" s="18" t="str">
        <f>IF(_Engine!$P$11=0,"",IF((AI200+AS200)&gt;0,AI200+AS200,""))</f>
        <v/>
      </c>
      <c r="N200" s="18" t="str">
        <f>IF(_Engine!$P$12=0,"",IF((AJ200+AT200)&gt;0,AJ200+AT200,""))</f>
        <v/>
      </c>
      <c r="O200" s="27">
        <f t="shared" si="7"/>
        <v>0</v>
      </c>
      <c r="Q200" s="28">
        <f>IF(AND(_Engine!$P$3=1,AU199&gt;0),ROUND(AU199*_Engine!$N$3/12,2),0)</f>
        <v>0</v>
      </c>
      <c r="R200" s="28">
        <f>IF(AND(_Engine!$P$4=1,AV199&gt;0),ROUND(AV199*_Engine!$N$4/12,2),0)</f>
        <v>0</v>
      </c>
      <c r="S200" s="28">
        <f>IF(AND(_Engine!$P$5=1,AW199&gt;0),ROUND(AW199*_Engine!$N$5/12,2),0)</f>
        <v>0</v>
      </c>
      <c r="T200" s="28">
        <f>IF(AND(_Engine!$P$6=1,AX199&gt;0),ROUND(AX199*_Engine!$N$6/12,2),0)</f>
        <v>0</v>
      </c>
      <c r="U200" s="28">
        <f>IF(AND(_Engine!$P$7=1,AY199&gt;0),ROUND(AY199*_Engine!$N$7/12,2),0)</f>
        <v>0</v>
      </c>
      <c r="V200" s="28">
        <f>IF(AND(_Engine!$P$8=1,AZ199&gt;0),ROUND(AZ199*_Engine!$N$8/12,2),0)</f>
        <v>0</v>
      </c>
      <c r="W200" s="28">
        <f>IF(AND(_Engine!$P$9=1,BA199&gt;0),ROUND(BA199*_Engine!$N$9/12,2),0)</f>
        <v>0</v>
      </c>
      <c r="X200" s="28">
        <f>IF(AND(_Engine!$P$10=1,BB199&gt;0),ROUND(BB199*_Engine!$N$10/12,2),0)</f>
        <v>0</v>
      </c>
      <c r="Y200" s="28">
        <f>IF(AND(_Engine!$P$11=1,BC199&gt;0),ROUND(BC199*_Engine!$N$11/12,2),0)</f>
        <v>0</v>
      </c>
      <c r="Z200" s="28">
        <f>IF(AND(_Engine!$P$12=1,BD199&gt;0),ROUND(BD199*_Engine!$N$12/12,2),0)</f>
        <v>0</v>
      </c>
      <c r="AA200" s="28">
        <f>IF(AND(_Engine!$P$3=1,AU199&gt;0),ROUND(MIN(_Engine!$O$3,AU199+Q200),2),0)</f>
        <v>0</v>
      </c>
      <c r="AB200" s="28">
        <f>IF(AND(_Engine!$P$4=1,AV199&gt;0),ROUND(MIN(_Engine!$O$4,AV199+R200),2),0)</f>
        <v>0</v>
      </c>
      <c r="AC200" s="28">
        <f>IF(AND(_Engine!$P$5=1,AW199&gt;0),ROUND(MIN(_Engine!$O$5,AW199+S200),2),0)</f>
        <v>0</v>
      </c>
      <c r="AD200" s="28">
        <f>IF(AND(_Engine!$P$6=1,AX199&gt;0),ROUND(MIN(_Engine!$O$6,AX199+T200),2),0)</f>
        <v>0</v>
      </c>
      <c r="AE200" s="28">
        <f>IF(AND(_Engine!$P$7=1,AY199&gt;0),ROUND(MIN(_Engine!$O$7,AY199+U200),2),0)</f>
        <v>0</v>
      </c>
      <c r="AF200" s="28">
        <f>IF(AND(_Engine!$P$8=1,AZ199&gt;0),ROUND(MIN(_Engine!$O$8,AZ199+V200),2),0)</f>
        <v>0</v>
      </c>
      <c r="AG200" s="28">
        <f>IF(AND(_Engine!$P$9=1,BA199&gt;0),ROUND(MIN(_Engine!$O$9,BA199+W200),2),0)</f>
        <v>0</v>
      </c>
      <c r="AH200" s="28">
        <f>IF(AND(_Engine!$P$10=1,BB199&gt;0),ROUND(MIN(_Engine!$O$10,BB199+X200),2),0)</f>
        <v>0</v>
      </c>
      <c r="AI200" s="28">
        <f>IF(AND(_Engine!$P$11=1,BC199&gt;0),ROUND(MIN(_Engine!$O$11,BC199+Y200),2),0)</f>
        <v>0</v>
      </c>
      <c r="AJ200" s="28">
        <f>IF(AND(_Engine!$P$12=1,BD199&gt;0),ROUND(MIN(_Engine!$O$12,BD199+Z200),2),0)</f>
        <v>0</v>
      </c>
      <c r="AK200" s="28">
        <f>IF(AND(_Engine!$P$3=1,AU199&gt;0),ROUND(MAX(0,MIN(AU199+Q200-AA200,BE200-0)),2),0)</f>
        <v>0</v>
      </c>
      <c r="AL200" s="28">
        <f>IF(AND(_Engine!$P$4=1,AV199&gt;0),ROUND(MAX(0,MIN(AV199+R200-AB200,BE200-SUM(AK200:AK200))),2),0)</f>
        <v>0</v>
      </c>
      <c r="AM200" s="28">
        <f>IF(AND(_Engine!$P$5=1,AW199&gt;0),ROUND(MAX(0,MIN(AW199+S200-AC200,BE200-SUM(AK200:AL200))),2),0)</f>
        <v>0</v>
      </c>
      <c r="AN200" s="28">
        <f>IF(AND(_Engine!$P$6=1,AX199&gt;0),ROUND(MAX(0,MIN(AX199+T200-AD200,BE200-SUM(AK200:AM200))),2),0)</f>
        <v>0</v>
      </c>
      <c r="AO200" s="28">
        <f>IF(AND(_Engine!$P$7=1,AY199&gt;0),ROUND(MAX(0,MIN(AY199+U200-AE200,BE200-SUM(AK200:AN200))),2),0)</f>
        <v>0</v>
      </c>
      <c r="AP200" s="28">
        <f>IF(AND(_Engine!$P$8=1,AZ199&gt;0),ROUND(MAX(0,MIN(AZ199+V200-AF200,BE200-SUM(AK200:AO200))),2),0)</f>
        <v>0</v>
      </c>
      <c r="AQ200" s="28">
        <f>IF(AND(_Engine!$P$9=1,BA199&gt;0),ROUND(MAX(0,MIN(BA199+W200-AG200,BE200-SUM(AK200:AP200))),2),0)</f>
        <v>0</v>
      </c>
      <c r="AR200" s="28">
        <f>IF(AND(_Engine!$P$10=1,BB199&gt;0),ROUND(MAX(0,MIN(BB199+X200-AH200,BE200-SUM(AK200:AQ200))),2),0)</f>
        <v>0</v>
      </c>
      <c r="AS200" s="28">
        <f>IF(AND(_Engine!$P$11=1,BC199&gt;0),ROUND(MAX(0,MIN(BC199+Y200-AI200,BE200-SUM(AK200:AR200))),2),0)</f>
        <v>0</v>
      </c>
      <c r="AT200" s="28">
        <f>IF(AND(_Engine!$P$12=1,BD199&gt;0),ROUND(MAX(0,MIN(BD199+Z200-AJ200,BE200-SUM(AK200:AS200))),2),0)</f>
        <v>0</v>
      </c>
      <c r="AU200" s="28">
        <f>IF(_Engine!$P$3=1,MAX(0,ROUND(AU199+Q200-AA200-AK200,2)),0)</f>
        <v>0</v>
      </c>
      <c r="AV200" s="28">
        <f>IF(_Engine!$P$4=1,MAX(0,ROUND(AV199+R200-AB200-AL200,2)),0)</f>
        <v>0</v>
      </c>
      <c r="AW200" s="28">
        <f>IF(_Engine!$P$5=1,MAX(0,ROUND(AW199+S200-AC200-AM200,2)),0)</f>
        <v>0</v>
      </c>
      <c r="AX200" s="28">
        <f>IF(_Engine!$P$6=1,MAX(0,ROUND(AX199+T200-AD200-AN200,2)),0)</f>
        <v>0</v>
      </c>
      <c r="AY200" s="28">
        <f>IF(_Engine!$P$7=1,MAX(0,ROUND(AY199+U200-AE200-AO200,2)),0)</f>
        <v>0</v>
      </c>
      <c r="AZ200" s="28">
        <f>IF(_Engine!$P$8=1,MAX(0,ROUND(AZ199+V200-AF200-AP200,2)),0)</f>
        <v>0</v>
      </c>
      <c r="BA200" s="28">
        <f>IF(_Engine!$P$9=1,MAX(0,ROUND(BA199+W200-AG200-AQ200,2)),0)</f>
        <v>0</v>
      </c>
      <c r="BB200" s="28">
        <f>IF(_Engine!$P$10=1,MAX(0,ROUND(BB199+X200-AH200-AR200,2)),0)</f>
        <v>0</v>
      </c>
      <c r="BC200" s="28">
        <f>IF(_Engine!$P$11=1,MAX(0,ROUND(BC199+Y200-AI200-AS200,2)),0)</f>
        <v>0</v>
      </c>
      <c r="BD200" s="28">
        <f>IF(_Engine!$P$12=1,MAX(0,ROUND(BD199+Z200-AJ200-AT200,2)),0)</f>
        <v>0</v>
      </c>
      <c r="BE200" s="28">
        <f>ROUND(IFERROR('Debt Planner'!$C$8,0)+IFERROR(C200,0)+MAX(0,_Engine!$E$14-SUM(AA200:AJ200)),2)</f>
        <v>0</v>
      </c>
    </row>
    <row r="201" spans="1:57" x14ac:dyDescent="0.3">
      <c r="A201" s="24">
        <v>193</v>
      </c>
      <c r="B201" s="25">
        <f t="shared" ca="1" si="8"/>
        <v>52038</v>
      </c>
      <c r="C201" s="26">
        <v>0</v>
      </c>
      <c r="D201" s="27">
        <f t="shared" ref="D201:D264" si="9">ROUND(SUM(AA201:AJ201)+SUM(AK201:AT201),2)</f>
        <v>0</v>
      </c>
      <c r="E201" s="18" t="str">
        <f>IF(_Engine!$P$3=0,"",IF((AA201+AK201)&gt;0,AA201+AK201,""))</f>
        <v/>
      </c>
      <c r="F201" s="18" t="str">
        <f>IF(_Engine!$P$4=0,"",IF((AB201+AL201)&gt;0,AB201+AL201,""))</f>
        <v/>
      </c>
      <c r="G201" s="18" t="str">
        <f>IF(_Engine!$P$5=0,"",IF((AC201+AM201)&gt;0,AC201+AM201,""))</f>
        <v/>
      </c>
      <c r="H201" s="18" t="str">
        <f>IF(_Engine!$P$6=0,"",IF((AD201+AN201)&gt;0,AD201+AN201,""))</f>
        <v/>
      </c>
      <c r="I201" s="18" t="str">
        <f>IF(_Engine!$P$7=0,"",IF((AE201+AO201)&gt;0,AE201+AO201,""))</f>
        <v/>
      </c>
      <c r="J201" s="18" t="str">
        <f>IF(_Engine!$P$8=0,"",IF((AF201+AP201)&gt;0,AF201+AP201,""))</f>
        <v/>
      </c>
      <c r="K201" s="18" t="str">
        <f>IF(_Engine!$P$9=0,"",IF((AG201+AQ201)&gt;0,AG201+AQ201,""))</f>
        <v/>
      </c>
      <c r="L201" s="18" t="str">
        <f>IF(_Engine!$P$10=0,"",IF((AH201+AR201)&gt;0,AH201+AR201,""))</f>
        <v/>
      </c>
      <c r="M201" s="18" t="str">
        <f>IF(_Engine!$P$11=0,"",IF((AI201+AS201)&gt;0,AI201+AS201,""))</f>
        <v/>
      </c>
      <c r="N201" s="18" t="str">
        <f>IF(_Engine!$P$12=0,"",IF((AJ201+AT201)&gt;0,AJ201+AT201,""))</f>
        <v/>
      </c>
      <c r="O201" s="27">
        <f t="shared" ref="O201:O264" si="10">ROUND(SUM(AU201:BD201),2)</f>
        <v>0</v>
      </c>
      <c r="Q201" s="28">
        <f>IF(AND(_Engine!$P$3=1,AU200&gt;0),ROUND(AU200*_Engine!$N$3/12,2),0)</f>
        <v>0</v>
      </c>
      <c r="R201" s="28">
        <f>IF(AND(_Engine!$P$4=1,AV200&gt;0),ROUND(AV200*_Engine!$N$4/12,2),0)</f>
        <v>0</v>
      </c>
      <c r="S201" s="28">
        <f>IF(AND(_Engine!$P$5=1,AW200&gt;0),ROUND(AW200*_Engine!$N$5/12,2),0)</f>
        <v>0</v>
      </c>
      <c r="T201" s="28">
        <f>IF(AND(_Engine!$P$6=1,AX200&gt;0),ROUND(AX200*_Engine!$N$6/12,2),0)</f>
        <v>0</v>
      </c>
      <c r="U201" s="28">
        <f>IF(AND(_Engine!$P$7=1,AY200&gt;0),ROUND(AY200*_Engine!$N$7/12,2),0)</f>
        <v>0</v>
      </c>
      <c r="V201" s="28">
        <f>IF(AND(_Engine!$P$8=1,AZ200&gt;0),ROUND(AZ200*_Engine!$N$8/12,2),0)</f>
        <v>0</v>
      </c>
      <c r="W201" s="28">
        <f>IF(AND(_Engine!$P$9=1,BA200&gt;0),ROUND(BA200*_Engine!$N$9/12,2),0)</f>
        <v>0</v>
      </c>
      <c r="X201" s="28">
        <f>IF(AND(_Engine!$P$10=1,BB200&gt;0),ROUND(BB200*_Engine!$N$10/12,2),0)</f>
        <v>0</v>
      </c>
      <c r="Y201" s="28">
        <f>IF(AND(_Engine!$P$11=1,BC200&gt;0),ROUND(BC200*_Engine!$N$11/12,2),0)</f>
        <v>0</v>
      </c>
      <c r="Z201" s="28">
        <f>IF(AND(_Engine!$P$12=1,BD200&gt;0),ROUND(BD200*_Engine!$N$12/12,2),0)</f>
        <v>0</v>
      </c>
      <c r="AA201" s="28">
        <f>IF(AND(_Engine!$P$3=1,AU200&gt;0),ROUND(MIN(_Engine!$O$3,AU200+Q201),2),0)</f>
        <v>0</v>
      </c>
      <c r="AB201" s="28">
        <f>IF(AND(_Engine!$P$4=1,AV200&gt;0),ROUND(MIN(_Engine!$O$4,AV200+R201),2),0)</f>
        <v>0</v>
      </c>
      <c r="AC201" s="28">
        <f>IF(AND(_Engine!$P$5=1,AW200&gt;0),ROUND(MIN(_Engine!$O$5,AW200+S201),2),0)</f>
        <v>0</v>
      </c>
      <c r="AD201" s="28">
        <f>IF(AND(_Engine!$P$6=1,AX200&gt;0),ROUND(MIN(_Engine!$O$6,AX200+T201),2),0)</f>
        <v>0</v>
      </c>
      <c r="AE201" s="28">
        <f>IF(AND(_Engine!$P$7=1,AY200&gt;0),ROUND(MIN(_Engine!$O$7,AY200+U201),2),0)</f>
        <v>0</v>
      </c>
      <c r="AF201" s="28">
        <f>IF(AND(_Engine!$P$8=1,AZ200&gt;0),ROUND(MIN(_Engine!$O$8,AZ200+V201),2),0)</f>
        <v>0</v>
      </c>
      <c r="AG201" s="28">
        <f>IF(AND(_Engine!$P$9=1,BA200&gt;0),ROUND(MIN(_Engine!$O$9,BA200+W201),2),0)</f>
        <v>0</v>
      </c>
      <c r="AH201" s="28">
        <f>IF(AND(_Engine!$P$10=1,BB200&gt;0),ROUND(MIN(_Engine!$O$10,BB200+X201),2),0)</f>
        <v>0</v>
      </c>
      <c r="AI201" s="28">
        <f>IF(AND(_Engine!$P$11=1,BC200&gt;0),ROUND(MIN(_Engine!$O$11,BC200+Y201),2),0)</f>
        <v>0</v>
      </c>
      <c r="AJ201" s="28">
        <f>IF(AND(_Engine!$P$12=1,BD200&gt;0),ROUND(MIN(_Engine!$O$12,BD200+Z201),2),0)</f>
        <v>0</v>
      </c>
      <c r="AK201" s="28">
        <f>IF(AND(_Engine!$P$3=1,AU200&gt;0),ROUND(MAX(0,MIN(AU200+Q201-AA201,BE201-0)),2),0)</f>
        <v>0</v>
      </c>
      <c r="AL201" s="28">
        <f>IF(AND(_Engine!$P$4=1,AV200&gt;0),ROUND(MAX(0,MIN(AV200+R201-AB201,BE201-SUM(AK201:AK201))),2),0)</f>
        <v>0</v>
      </c>
      <c r="AM201" s="28">
        <f>IF(AND(_Engine!$P$5=1,AW200&gt;0),ROUND(MAX(0,MIN(AW200+S201-AC201,BE201-SUM(AK201:AL201))),2),0)</f>
        <v>0</v>
      </c>
      <c r="AN201" s="28">
        <f>IF(AND(_Engine!$P$6=1,AX200&gt;0),ROUND(MAX(0,MIN(AX200+T201-AD201,BE201-SUM(AK201:AM201))),2),0)</f>
        <v>0</v>
      </c>
      <c r="AO201" s="28">
        <f>IF(AND(_Engine!$P$7=1,AY200&gt;0),ROUND(MAX(0,MIN(AY200+U201-AE201,BE201-SUM(AK201:AN201))),2),0)</f>
        <v>0</v>
      </c>
      <c r="AP201" s="28">
        <f>IF(AND(_Engine!$P$8=1,AZ200&gt;0),ROUND(MAX(0,MIN(AZ200+V201-AF201,BE201-SUM(AK201:AO201))),2),0)</f>
        <v>0</v>
      </c>
      <c r="AQ201" s="28">
        <f>IF(AND(_Engine!$P$9=1,BA200&gt;0),ROUND(MAX(0,MIN(BA200+W201-AG201,BE201-SUM(AK201:AP201))),2),0)</f>
        <v>0</v>
      </c>
      <c r="AR201" s="28">
        <f>IF(AND(_Engine!$P$10=1,BB200&gt;0),ROUND(MAX(0,MIN(BB200+X201-AH201,BE201-SUM(AK201:AQ201))),2),0)</f>
        <v>0</v>
      </c>
      <c r="AS201" s="28">
        <f>IF(AND(_Engine!$P$11=1,BC200&gt;0),ROUND(MAX(0,MIN(BC200+Y201-AI201,BE201-SUM(AK201:AR201))),2),0)</f>
        <v>0</v>
      </c>
      <c r="AT201" s="28">
        <f>IF(AND(_Engine!$P$12=1,BD200&gt;0),ROUND(MAX(0,MIN(BD200+Z201-AJ201,BE201-SUM(AK201:AS201))),2),0)</f>
        <v>0</v>
      </c>
      <c r="AU201" s="28">
        <f>IF(_Engine!$P$3=1,MAX(0,ROUND(AU200+Q201-AA201-AK201,2)),0)</f>
        <v>0</v>
      </c>
      <c r="AV201" s="28">
        <f>IF(_Engine!$P$4=1,MAX(0,ROUND(AV200+R201-AB201-AL201,2)),0)</f>
        <v>0</v>
      </c>
      <c r="AW201" s="28">
        <f>IF(_Engine!$P$5=1,MAX(0,ROUND(AW200+S201-AC201-AM201,2)),0)</f>
        <v>0</v>
      </c>
      <c r="AX201" s="28">
        <f>IF(_Engine!$P$6=1,MAX(0,ROUND(AX200+T201-AD201-AN201,2)),0)</f>
        <v>0</v>
      </c>
      <c r="AY201" s="28">
        <f>IF(_Engine!$P$7=1,MAX(0,ROUND(AY200+U201-AE201-AO201,2)),0)</f>
        <v>0</v>
      </c>
      <c r="AZ201" s="28">
        <f>IF(_Engine!$P$8=1,MAX(0,ROUND(AZ200+V201-AF201-AP201,2)),0)</f>
        <v>0</v>
      </c>
      <c r="BA201" s="28">
        <f>IF(_Engine!$P$9=1,MAX(0,ROUND(BA200+W201-AG201-AQ201,2)),0)</f>
        <v>0</v>
      </c>
      <c r="BB201" s="28">
        <f>IF(_Engine!$P$10=1,MAX(0,ROUND(BB200+X201-AH201-AR201,2)),0)</f>
        <v>0</v>
      </c>
      <c r="BC201" s="28">
        <f>IF(_Engine!$P$11=1,MAX(0,ROUND(BC200+Y201-AI201-AS201,2)),0)</f>
        <v>0</v>
      </c>
      <c r="BD201" s="28">
        <f>IF(_Engine!$P$12=1,MAX(0,ROUND(BD200+Z201-AJ201-AT201,2)),0)</f>
        <v>0</v>
      </c>
      <c r="BE201" s="28">
        <f>ROUND(IFERROR('Debt Planner'!$C$8,0)+IFERROR(C201,0)+MAX(0,_Engine!$E$14-SUM(AA201:AJ201)),2)</f>
        <v>0</v>
      </c>
    </row>
    <row r="202" spans="1:57" x14ac:dyDescent="0.3">
      <c r="A202" s="24">
        <v>194</v>
      </c>
      <c r="B202" s="25">
        <f t="shared" ref="B202:B265" ca="1" si="11">EDATE(B201,1)</f>
        <v>52068</v>
      </c>
      <c r="C202" s="26">
        <v>0</v>
      </c>
      <c r="D202" s="27">
        <f t="shared" si="9"/>
        <v>0</v>
      </c>
      <c r="E202" s="18" t="str">
        <f>IF(_Engine!$P$3=0,"",IF((AA202+AK202)&gt;0,AA202+AK202,""))</f>
        <v/>
      </c>
      <c r="F202" s="18" t="str">
        <f>IF(_Engine!$P$4=0,"",IF((AB202+AL202)&gt;0,AB202+AL202,""))</f>
        <v/>
      </c>
      <c r="G202" s="18" t="str">
        <f>IF(_Engine!$P$5=0,"",IF((AC202+AM202)&gt;0,AC202+AM202,""))</f>
        <v/>
      </c>
      <c r="H202" s="18" t="str">
        <f>IF(_Engine!$P$6=0,"",IF((AD202+AN202)&gt;0,AD202+AN202,""))</f>
        <v/>
      </c>
      <c r="I202" s="18" t="str">
        <f>IF(_Engine!$P$7=0,"",IF((AE202+AO202)&gt;0,AE202+AO202,""))</f>
        <v/>
      </c>
      <c r="J202" s="18" t="str">
        <f>IF(_Engine!$P$8=0,"",IF((AF202+AP202)&gt;0,AF202+AP202,""))</f>
        <v/>
      </c>
      <c r="K202" s="18" t="str">
        <f>IF(_Engine!$P$9=0,"",IF((AG202+AQ202)&gt;0,AG202+AQ202,""))</f>
        <v/>
      </c>
      <c r="L202" s="18" t="str">
        <f>IF(_Engine!$P$10=0,"",IF((AH202+AR202)&gt;0,AH202+AR202,""))</f>
        <v/>
      </c>
      <c r="M202" s="18" t="str">
        <f>IF(_Engine!$P$11=0,"",IF((AI202+AS202)&gt;0,AI202+AS202,""))</f>
        <v/>
      </c>
      <c r="N202" s="18" t="str">
        <f>IF(_Engine!$P$12=0,"",IF((AJ202+AT202)&gt;0,AJ202+AT202,""))</f>
        <v/>
      </c>
      <c r="O202" s="27">
        <f t="shared" si="10"/>
        <v>0</v>
      </c>
      <c r="Q202" s="28">
        <f>IF(AND(_Engine!$P$3=1,AU201&gt;0),ROUND(AU201*_Engine!$N$3/12,2),0)</f>
        <v>0</v>
      </c>
      <c r="R202" s="28">
        <f>IF(AND(_Engine!$P$4=1,AV201&gt;0),ROUND(AV201*_Engine!$N$4/12,2),0)</f>
        <v>0</v>
      </c>
      <c r="S202" s="28">
        <f>IF(AND(_Engine!$P$5=1,AW201&gt;0),ROUND(AW201*_Engine!$N$5/12,2),0)</f>
        <v>0</v>
      </c>
      <c r="T202" s="28">
        <f>IF(AND(_Engine!$P$6=1,AX201&gt;0),ROUND(AX201*_Engine!$N$6/12,2),0)</f>
        <v>0</v>
      </c>
      <c r="U202" s="28">
        <f>IF(AND(_Engine!$P$7=1,AY201&gt;0),ROUND(AY201*_Engine!$N$7/12,2),0)</f>
        <v>0</v>
      </c>
      <c r="V202" s="28">
        <f>IF(AND(_Engine!$P$8=1,AZ201&gt;0),ROUND(AZ201*_Engine!$N$8/12,2),0)</f>
        <v>0</v>
      </c>
      <c r="W202" s="28">
        <f>IF(AND(_Engine!$P$9=1,BA201&gt;0),ROUND(BA201*_Engine!$N$9/12,2),0)</f>
        <v>0</v>
      </c>
      <c r="X202" s="28">
        <f>IF(AND(_Engine!$P$10=1,BB201&gt;0),ROUND(BB201*_Engine!$N$10/12,2),0)</f>
        <v>0</v>
      </c>
      <c r="Y202" s="28">
        <f>IF(AND(_Engine!$P$11=1,BC201&gt;0),ROUND(BC201*_Engine!$N$11/12,2),0)</f>
        <v>0</v>
      </c>
      <c r="Z202" s="28">
        <f>IF(AND(_Engine!$P$12=1,BD201&gt;0),ROUND(BD201*_Engine!$N$12/12,2),0)</f>
        <v>0</v>
      </c>
      <c r="AA202" s="28">
        <f>IF(AND(_Engine!$P$3=1,AU201&gt;0),ROUND(MIN(_Engine!$O$3,AU201+Q202),2),0)</f>
        <v>0</v>
      </c>
      <c r="AB202" s="28">
        <f>IF(AND(_Engine!$P$4=1,AV201&gt;0),ROUND(MIN(_Engine!$O$4,AV201+R202),2),0)</f>
        <v>0</v>
      </c>
      <c r="AC202" s="28">
        <f>IF(AND(_Engine!$P$5=1,AW201&gt;0),ROUND(MIN(_Engine!$O$5,AW201+S202),2),0)</f>
        <v>0</v>
      </c>
      <c r="AD202" s="28">
        <f>IF(AND(_Engine!$P$6=1,AX201&gt;0),ROUND(MIN(_Engine!$O$6,AX201+T202),2),0)</f>
        <v>0</v>
      </c>
      <c r="AE202" s="28">
        <f>IF(AND(_Engine!$P$7=1,AY201&gt;0),ROUND(MIN(_Engine!$O$7,AY201+U202),2),0)</f>
        <v>0</v>
      </c>
      <c r="AF202" s="28">
        <f>IF(AND(_Engine!$P$8=1,AZ201&gt;0),ROUND(MIN(_Engine!$O$8,AZ201+V202),2),0)</f>
        <v>0</v>
      </c>
      <c r="AG202" s="28">
        <f>IF(AND(_Engine!$P$9=1,BA201&gt;0),ROUND(MIN(_Engine!$O$9,BA201+W202),2),0)</f>
        <v>0</v>
      </c>
      <c r="AH202" s="28">
        <f>IF(AND(_Engine!$P$10=1,BB201&gt;0),ROUND(MIN(_Engine!$O$10,BB201+X202),2),0)</f>
        <v>0</v>
      </c>
      <c r="AI202" s="28">
        <f>IF(AND(_Engine!$P$11=1,BC201&gt;0),ROUND(MIN(_Engine!$O$11,BC201+Y202),2),0)</f>
        <v>0</v>
      </c>
      <c r="AJ202" s="28">
        <f>IF(AND(_Engine!$P$12=1,BD201&gt;0),ROUND(MIN(_Engine!$O$12,BD201+Z202),2),0)</f>
        <v>0</v>
      </c>
      <c r="AK202" s="28">
        <f>IF(AND(_Engine!$P$3=1,AU201&gt;0),ROUND(MAX(0,MIN(AU201+Q202-AA202,BE202-0)),2),0)</f>
        <v>0</v>
      </c>
      <c r="AL202" s="28">
        <f>IF(AND(_Engine!$P$4=1,AV201&gt;0),ROUND(MAX(0,MIN(AV201+R202-AB202,BE202-SUM(AK202:AK202))),2),0)</f>
        <v>0</v>
      </c>
      <c r="AM202" s="28">
        <f>IF(AND(_Engine!$P$5=1,AW201&gt;0),ROUND(MAX(0,MIN(AW201+S202-AC202,BE202-SUM(AK202:AL202))),2),0)</f>
        <v>0</v>
      </c>
      <c r="AN202" s="28">
        <f>IF(AND(_Engine!$P$6=1,AX201&gt;0),ROUND(MAX(0,MIN(AX201+T202-AD202,BE202-SUM(AK202:AM202))),2),0)</f>
        <v>0</v>
      </c>
      <c r="AO202" s="28">
        <f>IF(AND(_Engine!$P$7=1,AY201&gt;0),ROUND(MAX(0,MIN(AY201+U202-AE202,BE202-SUM(AK202:AN202))),2),0)</f>
        <v>0</v>
      </c>
      <c r="AP202" s="28">
        <f>IF(AND(_Engine!$P$8=1,AZ201&gt;0),ROUND(MAX(0,MIN(AZ201+V202-AF202,BE202-SUM(AK202:AO202))),2),0)</f>
        <v>0</v>
      </c>
      <c r="AQ202" s="28">
        <f>IF(AND(_Engine!$P$9=1,BA201&gt;0),ROUND(MAX(0,MIN(BA201+W202-AG202,BE202-SUM(AK202:AP202))),2),0)</f>
        <v>0</v>
      </c>
      <c r="AR202" s="28">
        <f>IF(AND(_Engine!$P$10=1,BB201&gt;0),ROUND(MAX(0,MIN(BB201+X202-AH202,BE202-SUM(AK202:AQ202))),2),0)</f>
        <v>0</v>
      </c>
      <c r="AS202" s="28">
        <f>IF(AND(_Engine!$P$11=1,BC201&gt;0),ROUND(MAX(0,MIN(BC201+Y202-AI202,BE202-SUM(AK202:AR202))),2),0)</f>
        <v>0</v>
      </c>
      <c r="AT202" s="28">
        <f>IF(AND(_Engine!$P$12=1,BD201&gt;0),ROUND(MAX(0,MIN(BD201+Z202-AJ202,BE202-SUM(AK202:AS202))),2),0)</f>
        <v>0</v>
      </c>
      <c r="AU202" s="28">
        <f>IF(_Engine!$P$3=1,MAX(0,ROUND(AU201+Q202-AA202-AK202,2)),0)</f>
        <v>0</v>
      </c>
      <c r="AV202" s="28">
        <f>IF(_Engine!$P$4=1,MAX(0,ROUND(AV201+R202-AB202-AL202,2)),0)</f>
        <v>0</v>
      </c>
      <c r="AW202" s="28">
        <f>IF(_Engine!$P$5=1,MAX(0,ROUND(AW201+S202-AC202-AM202,2)),0)</f>
        <v>0</v>
      </c>
      <c r="AX202" s="28">
        <f>IF(_Engine!$P$6=1,MAX(0,ROUND(AX201+T202-AD202-AN202,2)),0)</f>
        <v>0</v>
      </c>
      <c r="AY202" s="28">
        <f>IF(_Engine!$P$7=1,MAX(0,ROUND(AY201+U202-AE202-AO202,2)),0)</f>
        <v>0</v>
      </c>
      <c r="AZ202" s="28">
        <f>IF(_Engine!$P$8=1,MAX(0,ROUND(AZ201+V202-AF202-AP202,2)),0)</f>
        <v>0</v>
      </c>
      <c r="BA202" s="28">
        <f>IF(_Engine!$P$9=1,MAX(0,ROUND(BA201+W202-AG202-AQ202,2)),0)</f>
        <v>0</v>
      </c>
      <c r="BB202" s="28">
        <f>IF(_Engine!$P$10=1,MAX(0,ROUND(BB201+X202-AH202-AR202,2)),0)</f>
        <v>0</v>
      </c>
      <c r="BC202" s="28">
        <f>IF(_Engine!$P$11=1,MAX(0,ROUND(BC201+Y202-AI202-AS202,2)),0)</f>
        <v>0</v>
      </c>
      <c r="BD202" s="28">
        <f>IF(_Engine!$P$12=1,MAX(0,ROUND(BD201+Z202-AJ202-AT202,2)),0)</f>
        <v>0</v>
      </c>
      <c r="BE202" s="28">
        <f>ROUND(IFERROR('Debt Planner'!$C$8,0)+IFERROR(C202,0)+MAX(0,_Engine!$E$14-SUM(AA202:AJ202)),2)</f>
        <v>0</v>
      </c>
    </row>
    <row r="203" spans="1:57" x14ac:dyDescent="0.3">
      <c r="A203" s="24">
        <v>195</v>
      </c>
      <c r="B203" s="25">
        <f t="shared" ca="1" si="11"/>
        <v>52099</v>
      </c>
      <c r="C203" s="26">
        <v>0</v>
      </c>
      <c r="D203" s="27">
        <f t="shared" si="9"/>
        <v>0</v>
      </c>
      <c r="E203" s="18" t="str">
        <f>IF(_Engine!$P$3=0,"",IF((AA203+AK203)&gt;0,AA203+AK203,""))</f>
        <v/>
      </c>
      <c r="F203" s="18" t="str">
        <f>IF(_Engine!$P$4=0,"",IF((AB203+AL203)&gt;0,AB203+AL203,""))</f>
        <v/>
      </c>
      <c r="G203" s="18" t="str">
        <f>IF(_Engine!$P$5=0,"",IF((AC203+AM203)&gt;0,AC203+AM203,""))</f>
        <v/>
      </c>
      <c r="H203" s="18" t="str">
        <f>IF(_Engine!$P$6=0,"",IF((AD203+AN203)&gt;0,AD203+AN203,""))</f>
        <v/>
      </c>
      <c r="I203" s="18" t="str">
        <f>IF(_Engine!$P$7=0,"",IF((AE203+AO203)&gt;0,AE203+AO203,""))</f>
        <v/>
      </c>
      <c r="J203" s="18" t="str">
        <f>IF(_Engine!$P$8=0,"",IF((AF203+AP203)&gt;0,AF203+AP203,""))</f>
        <v/>
      </c>
      <c r="K203" s="18" t="str">
        <f>IF(_Engine!$P$9=0,"",IF((AG203+AQ203)&gt;0,AG203+AQ203,""))</f>
        <v/>
      </c>
      <c r="L203" s="18" t="str">
        <f>IF(_Engine!$P$10=0,"",IF((AH203+AR203)&gt;0,AH203+AR203,""))</f>
        <v/>
      </c>
      <c r="M203" s="18" t="str">
        <f>IF(_Engine!$P$11=0,"",IF((AI203+AS203)&gt;0,AI203+AS203,""))</f>
        <v/>
      </c>
      <c r="N203" s="18" t="str">
        <f>IF(_Engine!$P$12=0,"",IF((AJ203+AT203)&gt;0,AJ203+AT203,""))</f>
        <v/>
      </c>
      <c r="O203" s="27">
        <f t="shared" si="10"/>
        <v>0</v>
      </c>
      <c r="Q203" s="28">
        <f>IF(AND(_Engine!$P$3=1,AU202&gt;0),ROUND(AU202*_Engine!$N$3/12,2),0)</f>
        <v>0</v>
      </c>
      <c r="R203" s="28">
        <f>IF(AND(_Engine!$P$4=1,AV202&gt;0),ROUND(AV202*_Engine!$N$4/12,2),0)</f>
        <v>0</v>
      </c>
      <c r="S203" s="28">
        <f>IF(AND(_Engine!$P$5=1,AW202&gt;0),ROUND(AW202*_Engine!$N$5/12,2),0)</f>
        <v>0</v>
      </c>
      <c r="T203" s="28">
        <f>IF(AND(_Engine!$P$6=1,AX202&gt;0),ROUND(AX202*_Engine!$N$6/12,2),0)</f>
        <v>0</v>
      </c>
      <c r="U203" s="28">
        <f>IF(AND(_Engine!$P$7=1,AY202&gt;0),ROUND(AY202*_Engine!$N$7/12,2),0)</f>
        <v>0</v>
      </c>
      <c r="V203" s="28">
        <f>IF(AND(_Engine!$P$8=1,AZ202&gt;0),ROUND(AZ202*_Engine!$N$8/12,2),0)</f>
        <v>0</v>
      </c>
      <c r="W203" s="28">
        <f>IF(AND(_Engine!$P$9=1,BA202&gt;0),ROUND(BA202*_Engine!$N$9/12,2),0)</f>
        <v>0</v>
      </c>
      <c r="X203" s="28">
        <f>IF(AND(_Engine!$P$10=1,BB202&gt;0),ROUND(BB202*_Engine!$N$10/12,2),0)</f>
        <v>0</v>
      </c>
      <c r="Y203" s="28">
        <f>IF(AND(_Engine!$P$11=1,BC202&gt;0),ROUND(BC202*_Engine!$N$11/12,2),0)</f>
        <v>0</v>
      </c>
      <c r="Z203" s="28">
        <f>IF(AND(_Engine!$P$12=1,BD202&gt;0),ROUND(BD202*_Engine!$N$12/12,2),0)</f>
        <v>0</v>
      </c>
      <c r="AA203" s="28">
        <f>IF(AND(_Engine!$P$3=1,AU202&gt;0),ROUND(MIN(_Engine!$O$3,AU202+Q203),2),0)</f>
        <v>0</v>
      </c>
      <c r="AB203" s="28">
        <f>IF(AND(_Engine!$P$4=1,AV202&gt;0),ROUND(MIN(_Engine!$O$4,AV202+R203),2),0)</f>
        <v>0</v>
      </c>
      <c r="AC203" s="28">
        <f>IF(AND(_Engine!$P$5=1,AW202&gt;0),ROUND(MIN(_Engine!$O$5,AW202+S203),2),0)</f>
        <v>0</v>
      </c>
      <c r="AD203" s="28">
        <f>IF(AND(_Engine!$P$6=1,AX202&gt;0),ROUND(MIN(_Engine!$O$6,AX202+T203),2),0)</f>
        <v>0</v>
      </c>
      <c r="AE203" s="28">
        <f>IF(AND(_Engine!$P$7=1,AY202&gt;0),ROUND(MIN(_Engine!$O$7,AY202+U203),2),0)</f>
        <v>0</v>
      </c>
      <c r="AF203" s="28">
        <f>IF(AND(_Engine!$P$8=1,AZ202&gt;0),ROUND(MIN(_Engine!$O$8,AZ202+V203),2),0)</f>
        <v>0</v>
      </c>
      <c r="AG203" s="28">
        <f>IF(AND(_Engine!$P$9=1,BA202&gt;0),ROUND(MIN(_Engine!$O$9,BA202+W203),2),0)</f>
        <v>0</v>
      </c>
      <c r="AH203" s="28">
        <f>IF(AND(_Engine!$P$10=1,BB202&gt;0),ROUND(MIN(_Engine!$O$10,BB202+X203),2),0)</f>
        <v>0</v>
      </c>
      <c r="AI203" s="28">
        <f>IF(AND(_Engine!$P$11=1,BC202&gt;0),ROUND(MIN(_Engine!$O$11,BC202+Y203),2),0)</f>
        <v>0</v>
      </c>
      <c r="AJ203" s="28">
        <f>IF(AND(_Engine!$P$12=1,BD202&gt;0),ROUND(MIN(_Engine!$O$12,BD202+Z203),2),0)</f>
        <v>0</v>
      </c>
      <c r="AK203" s="28">
        <f>IF(AND(_Engine!$P$3=1,AU202&gt;0),ROUND(MAX(0,MIN(AU202+Q203-AA203,BE203-0)),2),0)</f>
        <v>0</v>
      </c>
      <c r="AL203" s="28">
        <f>IF(AND(_Engine!$P$4=1,AV202&gt;0),ROUND(MAX(0,MIN(AV202+R203-AB203,BE203-SUM(AK203:AK203))),2),0)</f>
        <v>0</v>
      </c>
      <c r="AM203" s="28">
        <f>IF(AND(_Engine!$P$5=1,AW202&gt;0),ROUND(MAX(0,MIN(AW202+S203-AC203,BE203-SUM(AK203:AL203))),2),0)</f>
        <v>0</v>
      </c>
      <c r="AN203" s="28">
        <f>IF(AND(_Engine!$P$6=1,AX202&gt;0),ROUND(MAX(0,MIN(AX202+T203-AD203,BE203-SUM(AK203:AM203))),2),0)</f>
        <v>0</v>
      </c>
      <c r="AO203" s="28">
        <f>IF(AND(_Engine!$P$7=1,AY202&gt;0),ROUND(MAX(0,MIN(AY202+U203-AE203,BE203-SUM(AK203:AN203))),2),0)</f>
        <v>0</v>
      </c>
      <c r="AP203" s="28">
        <f>IF(AND(_Engine!$P$8=1,AZ202&gt;0),ROUND(MAX(0,MIN(AZ202+V203-AF203,BE203-SUM(AK203:AO203))),2),0)</f>
        <v>0</v>
      </c>
      <c r="AQ203" s="28">
        <f>IF(AND(_Engine!$P$9=1,BA202&gt;0),ROUND(MAX(0,MIN(BA202+W203-AG203,BE203-SUM(AK203:AP203))),2),0)</f>
        <v>0</v>
      </c>
      <c r="AR203" s="28">
        <f>IF(AND(_Engine!$P$10=1,BB202&gt;0),ROUND(MAX(0,MIN(BB202+X203-AH203,BE203-SUM(AK203:AQ203))),2),0)</f>
        <v>0</v>
      </c>
      <c r="AS203" s="28">
        <f>IF(AND(_Engine!$P$11=1,BC202&gt;0),ROUND(MAX(0,MIN(BC202+Y203-AI203,BE203-SUM(AK203:AR203))),2),0)</f>
        <v>0</v>
      </c>
      <c r="AT203" s="28">
        <f>IF(AND(_Engine!$P$12=1,BD202&gt;0),ROUND(MAX(0,MIN(BD202+Z203-AJ203,BE203-SUM(AK203:AS203))),2),0)</f>
        <v>0</v>
      </c>
      <c r="AU203" s="28">
        <f>IF(_Engine!$P$3=1,MAX(0,ROUND(AU202+Q203-AA203-AK203,2)),0)</f>
        <v>0</v>
      </c>
      <c r="AV203" s="28">
        <f>IF(_Engine!$P$4=1,MAX(0,ROUND(AV202+R203-AB203-AL203,2)),0)</f>
        <v>0</v>
      </c>
      <c r="AW203" s="28">
        <f>IF(_Engine!$P$5=1,MAX(0,ROUND(AW202+S203-AC203-AM203,2)),0)</f>
        <v>0</v>
      </c>
      <c r="AX203" s="28">
        <f>IF(_Engine!$P$6=1,MAX(0,ROUND(AX202+T203-AD203-AN203,2)),0)</f>
        <v>0</v>
      </c>
      <c r="AY203" s="28">
        <f>IF(_Engine!$P$7=1,MAX(0,ROUND(AY202+U203-AE203-AO203,2)),0)</f>
        <v>0</v>
      </c>
      <c r="AZ203" s="28">
        <f>IF(_Engine!$P$8=1,MAX(0,ROUND(AZ202+V203-AF203-AP203,2)),0)</f>
        <v>0</v>
      </c>
      <c r="BA203" s="28">
        <f>IF(_Engine!$P$9=1,MAX(0,ROUND(BA202+W203-AG203-AQ203,2)),0)</f>
        <v>0</v>
      </c>
      <c r="BB203" s="28">
        <f>IF(_Engine!$P$10=1,MAX(0,ROUND(BB202+X203-AH203-AR203,2)),0)</f>
        <v>0</v>
      </c>
      <c r="BC203" s="28">
        <f>IF(_Engine!$P$11=1,MAX(0,ROUND(BC202+Y203-AI203-AS203,2)),0)</f>
        <v>0</v>
      </c>
      <c r="BD203" s="28">
        <f>IF(_Engine!$P$12=1,MAX(0,ROUND(BD202+Z203-AJ203-AT203,2)),0)</f>
        <v>0</v>
      </c>
      <c r="BE203" s="28">
        <f>ROUND(IFERROR('Debt Planner'!$C$8,0)+IFERROR(C203,0)+MAX(0,_Engine!$E$14-SUM(AA203:AJ203)),2)</f>
        <v>0</v>
      </c>
    </row>
    <row r="204" spans="1:57" x14ac:dyDescent="0.3">
      <c r="A204" s="24">
        <v>196</v>
      </c>
      <c r="B204" s="25">
        <f t="shared" ca="1" si="11"/>
        <v>52130</v>
      </c>
      <c r="C204" s="26">
        <v>0</v>
      </c>
      <c r="D204" s="27">
        <f t="shared" si="9"/>
        <v>0</v>
      </c>
      <c r="E204" s="18" t="str">
        <f>IF(_Engine!$P$3=0,"",IF((AA204+AK204)&gt;0,AA204+AK204,""))</f>
        <v/>
      </c>
      <c r="F204" s="18" t="str">
        <f>IF(_Engine!$P$4=0,"",IF((AB204+AL204)&gt;0,AB204+AL204,""))</f>
        <v/>
      </c>
      <c r="G204" s="18" t="str">
        <f>IF(_Engine!$P$5=0,"",IF((AC204+AM204)&gt;0,AC204+AM204,""))</f>
        <v/>
      </c>
      <c r="H204" s="18" t="str">
        <f>IF(_Engine!$P$6=0,"",IF((AD204+AN204)&gt;0,AD204+AN204,""))</f>
        <v/>
      </c>
      <c r="I204" s="18" t="str">
        <f>IF(_Engine!$P$7=0,"",IF((AE204+AO204)&gt;0,AE204+AO204,""))</f>
        <v/>
      </c>
      <c r="J204" s="18" t="str">
        <f>IF(_Engine!$P$8=0,"",IF((AF204+AP204)&gt;0,AF204+AP204,""))</f>
        <v/>
      </c>
      <c r="K204" s="18" t="str">
        <f>IF(_Engine!$P$9=0,"",IF((AG204+AQ204)&gt;0,AG204+AQ204,""))</f>
        <v/>
      </c>
      <c r="L204" s="18" t="str">
        <f>IF(_Engine!$P$10=0,"",IF((AH204+AR204)&gt;0,AH204+AR204,""))</f>
        <v/>
      </c>
      <c r="M204" s="18" t="str">
        <f>IF(_Engine!$P$11=0,"",IF((AI204+AS204)&gt;0,AI204+AS204,""))</f>
        <v/>
      </c>
      <c r="N204" s="18" t="str">
        <f>IF(_Engine!$P$12=0,"",IF((AJ204+AT204)&gt;0,AJ204+AT204,""))</f>
        <v/>
      </c>
      <c r="O204" s="27">
        <f t="shared" si="10"/>
        <v>0</v>
      </c>
      <c r="Q204" s="28">
        <f>IF(AND(_Engine!$P$3=1,AU203&gt;0),ROUND(AU203*_Engine!$N$3/12,2),0)</f>
        <v>0</v>
      </c>
      <c r="R204" s="28">
        <f>IF(AND(_Engine!$P$4=1,AV203&gt;0),ROUND(AV203*_Engine!$N$4/12,2),0)</f>
        <v>0</v>
      </c>
      <c r="S204" s="28">
        <f>IF(AND(_Engine!$P$5=1,AW203&gt;0),ROUND(AW203*_Engine!$N$5/12,2),0)</f>
        <v>0</v>
      </c>
      <c r="T204" s="28">
        <f>IF(AND(_Engine!$P$6=1,AX203&gt;0),ROUND(AX203*_Engine!$N$6/12,2),0)</f>
        <v>0</v>
      </c>
      <c r="U204" s="28">
        <f>IF(AND(_Engine!$P$7=1,AY203&gt;0),ROUND(AY203*_Engine!$N$7/12,2),0)</f>
        <v>0</v>
      </c>
      <c r="V204" s="28">
        <f>IF(AND(_Engine!$P$8=1,AZ203&gt;0),ROUND(AZ203*_Engine!$N$8/12,2),0)</f>
        <v>0</v>
      </c>
      <c r="W204" s="28">
        <f>IF(AND(_Engine!$P$9=1,BA203&gt;0),ROUND(BA203*_Engine!$N$9/12,2),0)</f>
        <v>0</v>
      </c>
      <c r="X204" s="28">
        <f>IF(AND(_Engine!$P$10=1,BB203&gt;0),ROUND(BB203*_Engine!$N$10/12,2),0)</f>
        <v>0</v>
      </c>
      <c r="Y204" s="28">
        <f>IF(AND(_Engine!$P$11=1,BC203&gt;0),ROUND(BC203*_Engine!$N$11/12,2),0)</f>
        <v>0</v>
      </c>
      <c r="Z204" s="28">
        <f>IF(AND(_Engine!$P$12=1,BD203&gt;0),ROUND(BD203*_Engine!$N$12/12,2),0)</f>
        <v>0</v>
      </c>
      <c r="AA204" s="28">
        <f>IF(AND(_Engine!$P$3=1,AU203&gt;0),ROUND(MIN(_Engine!$O$3,AU203+Q204),2),0)</f>
        <v>0</v>
      </c>
      <c r="AB204" s="28">
        <f>IF(AND(_Engine!$P$4=1,AV203&gt;0),ROUND(MIN(_Engine!$O$4,AV203+R204),2),0)</f>
        <v>0</v>
      </c>
      <c r="AC204" s="28">
        <f>IF(AND(_Engine!$P$5=1,AW203&gt;0),ROUND(MIN(_Engine!$O$5,AW203+S204),2),0)</f>
        <v>0</v>
      </c>
      <c r="AD204" s="28">
        <f>IF(AND(_Engine!$P$6=1,AX203&gt;0),ROUND(MIN(_Engine!$O$6,AX203+T204),2),0)</f>
        <v>0</v>
      </c>
      <c r="AE204" s="28">
        <f>IF(AND(_Engine!$P$7=1,AY203&gt;0),ROUND(MIN(_Engine!$O$7,AY203+U204),2),0)</f>
        <v>0</v>
      </c>
      <c r="AF204" s="28">
        <f>IF(AND(_Engine!$P$8=1,AZ203&gt;0),ROUND(MIN(_Engine!$O$8,AZ203+V204),2),0)</f>
        <v>0</v>
      </c>
      <c r="AG204" s="28">
        <f>IF(AND(_Engine!$P$9=1,BA203&gt;0),ROUND(MIN(_Engine!$O$9,BA203+W204),2),0)</f>
        <v>0</v>
      </c>
      <c r="AH204" s="28">
        <f>IF(AND(_Engine!$P$10=1,BB203&gt;0),ROUND(MIN(_Engine!$O$10,BB203+X204),2),0)</f>
        <v>0</v>
      </c>
      <c r="AI204" s="28">
        <f>IF(AND(_Engine!$P$11=1,BC203&gt;0),ROUND(MIN(_Engine!$O$11,BC203+Y204),2),0)</f>
        <v>0</v>
      </c>
      <c r="AJ204" s="28">
        <f>IF(AND(_Engine!$P$12=1,BD203&gt;0),ROUND(MIN(_Engine!$O$12,BD203+Z204),2),0)</f>
        <v>0</v>
      </c>
      <c r="AK204" s="28">
        <f>IF(AND(_Engine!$P$3=1,AU203&gt;0),ROUND(MAX(0,MIN(AU203+Q204-AA204,BE204-0)),2),0)</f>
        <v>0</v>
      </c>
      <c r="AL204" s="28">
        <f>IF(AND(_Engine!$P$4=1,AV203&gt;0),ROUND(MAX(0,MIN(AV203+R204-AB204,BE204-SUM(AK204:AK204))),2),0)</f>
        <v>0</v>
      </c>
      <c r="AM204" s="28">
        <f>IF(AND(_Engine!$P$5=1,AW203&gt;0),ROUND(MAX(0,MIN(AW203+S204-AC204,BE204-SUM(AK204:AL204))),2),0)</f>
        <v>0</v>
      </c>
      <c r="AN204" s="28">
        <f>IF(AND(_Engine!$P$6=1,AX203&gt;0),ROUND(MAX(0,MIN(AX203+T204-AD204,BE204-SUM(AK204:AM204))),2),0)</f>
        <v>0</v>
      </c>
      <c r="AO204" s="28">
        <f>IF(AND(_Engine!$P$7=1,AY203&gt;0),ROUND(MAX(0,MIN(AY203+U204-AE204,BE204-SUM(AK204:AN204))),2),0)</f>
        <v>0</v>
      </c>
      <c r="AP204" s="28">
        <f>IF(AND(_Engine!$P$8=1,AZ203&gt;0),ROUND(MAX(0,MIN(AZ203+V204-AF204,BE204-SUM(AK204:AO204))),2),0)</f>
        <v>0</v>
      </c>
      <c r="AQ204" s="28">
        <f>IF(AND(_Engine!$P$9=1,BA203&gt;0),ROUND(MAX(0,MIN(BA203+W204-AG204,BE204-SUM(AK204:AP204))),2),0)</f>
        <v>0</v>
      </c>
      <c r="AR204" s="28">
        <f>IF(AND(_Engine!$P$10=1,BB203&gt;0),ROUND(MAX(0,MIN(BB203+X204-AH204,BE204-SUM(AK204:AQ204))),2),0)</f>
        <v>0</v>
      </c>
      <c r="AS204" s="28">
        <f>IF(AND(_Engine!$P$11=1,BC203&gt;0),ROUND(MAX(0,MIN(BC203+Y204-AI204,BE204-SUM(AK204:AR204))),2),0)</f>
        <v>0</v>
      </c>
      <c r="AT204" s="28">
        <f>IF(AND(_Engine!$P$12=1,BD203&gt;0),ROUND(MAX(0,MIN(BD203+Z204-AJ204,BE204-SUM(AK204:AS204))),2),0)</f>
        <v>0</v>
      </c>
      <c r="AU204" s="28">
        <f>IF(_Engine!$P$3=1,MAX(0,ROUND(AU203+Q204-AA204-AK204,2)),0)</f>
        <v>0</v>
      </c>
      <c r="AV204" s="28">
        <f>IF(_Engine!$P$4=1,MAX(0,ROUND(AV203+R204-AB204-AL204,2)),0)</f>
        <v>0</v>
      </c>
      <c r="AW204" s="28">
        <f>IF(_Engine!$P$5=1,MAX(0,ROUND(AW203+S204-AC204-AM204,2)),0)</f>
        <v>0</v>
      </c>
      <c r="AX204" s="28">
        <f>IF(_Engine!$P$6=1,MAX(0,ROUND(AX203+T204-AD204-AN204,2)),0)</f>
        <v>0</v>
      </c>
      <c r="AY204" s="28">
        <f>IF(_Engine!$P$7=1,MAX(0,ROUND(AY203+U204-AE204-AO204,2)),0)</f>
        <v>0</v>
      </c>
      <c r="AZ204" s="28">
        <f>IF(_Engine!$P$8=1,MAX(0,ROUND(AZ203+V204-AF204-AP204,2)),0)</f>
        <v>0</v>
      </c>
      <c r="BA204" s="28">
        <f>IF(_Engine!$P$9=1,MAX(0,ROUND(BA203+W204-AG204-AQ204,2)),0)</f>
        <v>0</v>
      </c>
      <c r="BB204" s="28">
        <f>IF(_Engine!$P$10=1,MAX(0,ROUND(BB203+X204-AH204-AR204,2)),0)</f>
        <v>0</v>
      </c>
      <c r="BC204" s="28">
        <f>IF(_Engine!$P$11=1,MAX(0,ROUND(BC203+Y204-AI204-AS204,2)),0)</f>
        <v>0</v>
      </c>
      <c r="BD204" s="28">
        <f>IF(_Engine!$P$12=1,MAX(0,ROUND(BD203+Z204-AJ204-AT204,2)),0)</f>
        <v>0</v>
      </c>
      <c r="BE204" s="28">
        <f>ROUND(IFERROR('Debt Planner'!$C$8,0)+IFERROR(C204,0)+MAX(0,_Engine!$E$14-SUM(AA204:AJ204)),2)</f>
        <v>0</v>
      </c>
    </row>
    <row r="205" spans="1:57" x14ac:dyDescent="0.3">
      <c r="A205" s="24">
        <v>197</v>
      </c>
      <c r="B205" s="25">
        <f t="shared" ca="1" si="11"/>
        <v>52160</v>
      </c>
      <c r="C205" s="26">
        <v>0</v>
      </c>
      <c r="D205" s="27">
        <f t="shared" si="9"/>
        <v>0</v>
      </c>
      <c r="E205" s="18" t="str">
        <f>IF(_Engine!$P$3=0,"",IF((AA205+AK205)&gt;0,AA205+AK205,""))</f>
        <v/>
      </c>
      <c r="F205" s="18" t="str">
        <f>IF(_Engine!$P$4=0,"",IF((AB205+AL205)&gt;0,AB205+AL205,""))</f>
        <v/>
      </c>
      <c r="G205" s="18" t="str">
        <f>IF(_Engine!$P$5=0,"",IF((AC205+AM205)&gt;0,AC205+AM205,""))</f>
        <v/>
      </c>
      <c r="H205" s="18" t="str">
        <f>IF(_Engine!$P$6=0,"",IF((AD205+AN205)&gt;0,AD205+AN205,""))</f>
        <v/>
      </c>
      <c r="I205" s="18" t="str">
        <f>IF(_Engine!$P$7=0,"",IF((AE205+AO205)&gt;0,AE205+AO205,""))</f>
        <v/>
      </c>
      <c r="J205" s="18" t="str">
        <f>IF(_Engine!$P$8=0,"",IF((AF205+AP205)&gt;0,AF205+AP205,""))</f>
        <v/>
      </c>
      <c r="K205" s="18" t="str">
        <f>IF(_Engine!$P$9=0,"",IF((AG205+AQ205)&gt;0,AG205+AQ205,""))</f>
        <v/>
      </c>
      <c r="L205" s="18" t="str">
        <f>IF(_Engine!$P$10=0,"",IF((AH205+AR205)&gt;0,AH205+AR205,""))</f>
        <v/>
      </c>
      <c r="M205" s="18" t="str">
        <f>IF(_Engine!$P$11=0,"",IF((AI205+AS205)&gt;0,AI205+AS205,""))</f>
        <v/>
      </c>
      <c r="N205" s="18" t="str">
        <f>IF(_Engine!$P$12=0,"",IF((AJ205+AT205)&gt;0,AJ205+AT205,""))</f>
        <v/>
      </c>
      <c r="O205" s="27">
        <f t="shared" si="10"/>
        <v>0</v>
      </c>
      <c r="Q205" s="28">
        <f>IF(AND(_Engine!$P$3=1,AU204&gt;0),ROUND(AU204*_Engine!$N$3/12,2),0)</f>
        <v>0</v>
      </c>
      <c r="R205" s="28">
        <f>IF(AND(_Engine!$P$4=1,AV204&gt;0),ROUND(AV204*_Engine!$N$4/12,2),0)</f>
        <v>0</v>
      </c>
      <c r="S205" s="28">
        <f>IF(AND(_Engine!$P$5=1,AW204&gt;0),ROUND(AW204*_Engine!$N$5/12,2),0)</f>
        <v>0</v>
      </c>
      <c r="T205" s="28">
        <f>IF(AND(_Engine!$P$6=1,AX204&gt;0),ROUND(AX204*_Engine!$N$6/12,2),0)</f>
        <v>0</v>
      </c>
      <c r="U205" s="28">
        <f>IF(AND(_Engine!$P$7=1,AY204&gt;0),ROUND(AY204*_Engine!$N$7/12,2),0)</f>
        <v>0</v>
      </c>
      <c r="V205" s="28">
        <f>IF(AND(_Engine!$P$8=1,AZ204&gt;0),ROUND(AZ204*_Engine!$N$8/12,2),0)</f>
        <v>0</v>
      </c>
      <c r="W205" s="28">
        <f>IF(AND(_Engine!$P$9=1,BA204&gt;0),ROUND(BA204*_Engine!$N$9/12,2),0)</f>
        <v>0</v>
      </c>
      <c r="X205" s="28">
        <f>IF(AND(_Engine!$P$10=1,BB204&gt;0),ROUND(BB204*_Engine!$N$10/12,2),0)</f>
        <v>0</v>
      </c>
      <c r="Y205" s="28">
        <f>IF(AND(_Engine!$P$11=1,BC204&gt;0),ROUND(BC204*_Engine!$N$11/12,2),0)</f>
        <v>0</v>
      </c>
      <c r="Z205" s="28">
        <f>IF(AND(_Engine!$P$12=1,BD204&gt;0),ROUND(BD204*_Engine!$N$12/12,2),0)</f>
        <v>0</v>
      </c>
      <c r="AA205" s="28">
        <f>IF(AND(_Engine!$P$3=1,AU204&gt;0),ROUND(MIN(_Engine!$O$3,AU204+Q205),2),0)</f>
        <v>0</v>
      </c>
      <c r="AB205" s="28">
        <f>IF(AND(_Engine!$P$4=1,AV204&gt;0),ROUND(MIN(_Engine!$O$4,AV204+R205),2),0)</f>
        <v>0</v>
      </c>
      <c r="AC205" s="28">
        <f>IF(AND(_Engine!$P$5=1,AW204&gt;0),ROUND(MIN(_Engine!$O$5,AW204+S205),2),0)</f>
        <v>0</v>
      </c>
      <c r="AD205" s="28">
        <f>IF(AND(_Engine!$P$6=1,AX204&gt;0),ROUND(MIN(_Engine!$O$6,AX204+T205),2),0)</f>
        <v>0</v>
      </c>
      <c r="AE205" s="28">
        <f>IF(AND(_Engine!$P$7=1,AY204&gt;0),ROUND(MIN(_Engine!$O$7,AY204+U205),2),0)</f>
        <v>0</v>
      </c>
      <c r="AF205" s="28">
        <f>IF(AND(_Engine!$P$8=1,AZ204&gt;0),ROUND(MIN(_Engine!$O$8,AZ204+V205),2),0)</f>
        <v>0</v>
      </c>
      <c r="AG205" s="28">
        <f>IF(AND(_Engine!$P$9=1,BA204&gt;0),ROUND(MIN(_Engine!$O$9,BA204+W205),2),0)</f>
        <v>0</v>
      </c>
      <c r="AH205" s="28">
        <f>IF(AND(_Engine!$P$10=1,BB204&gt;0),ROUND(MIN(_Engine!$O$10,BB204+X205),2),0)</f>
        <v>0</v>
      </c>
      <c r="AI205" s="28">
        <f>IF(AND(_Engine!$P$11=1,BC204&gt;0),ROUND(MIN(_Engine!$O$11,BC204+Y205),2),0)</f>
        <v>0</v>
      </c>
      <c r="AJ205" s="28">
        <f>IF(AND(_Engine!$P$12=1,BD204&gt;0),ROUND(MIN(_Engine!$O$12,BD204+Z205),2),0)</f>
        <v>0</v>
      </c>
      <c r="AK205" s="28">
        <f>IF(AND(_Engine!$P$3=1,AU204&gt;0),ROUND(MAX(0,MIN(AU204+Q205-AA205,BE205-0)),2),0)</f>
        <v>0</v>
      </c>
      <c r="AL205" s="28">
        <f>IF(AND(_Engine!$P$4=1,AV204&gt;0),ROUND(MAX(0,MIN(AV204+R205-AB205,BE205-SUM(AK205:AK205))),2),0)</f>
        <v>0</v>
      </c>
      <c r="AM205" s="28">
        <f>IF(AND(_Engine!$P$5=1,AW204&gt;0),ROUND(MAX(0,MIN(AW204+S205-AC205,BE205-SUM(AK205:AL205))),2),0)</f>
        <v>0</v>
      </c>
      <c r="AN205" s="28">
        <f>IF(AND(_Engine!$P$6=1,AX204&gt;0),ROUND(MAX(0,MIN(AX204+T205-AD205,BE205-SUM(AK205:AM205))),2),0)</f>
        <v>0</v>
      </c>
      <c r="AO205" s="28">
        <f>IF(AND(_Engine!$P$7=1,AY204&gt;0),ROUND(MAX(0,MIN(AY204+U205-AE205,BE205-SUM(AK205:AN205))),2),0)</f>
        <v>0</v>
      </c>
      <c r="AP205" s="28">
        <f>IF(AND(_Engine!$P$8=1,AZ204&gt;0),ROUND(MAX(0,MIN(AZ204+V205-AF205,BE205-SUM(AK205:AO205))),2),0)</f>
        <v>0</v>
      </c>
      <c r="AQ205" s="28">
        <f>IF(AND(_Engine!$P$9=1,BA204&gt;0),ROUND(MAX(0,MIN(BA204+W205-AG205,BE205-SUM(AK205:AP205))),2),0)</f>
        <v>0</v>
      </c>
      <c r="AR205" s="28">
        <f>IF(AND(_Engine!$P$10=1,BB204&gt;0),ROUND(MAX(0,MIN(BB204+X205-AH205,BE205-SUM(AK205:AQ205))),2),0)</f>
        <v>0</v>
      </c>
      <c r="AS205" s="28">
        <f>IF(AND(_Engine!$P$11=1,BC204&gt;0),ROUND(MAX(0,MIN(BC204+Y205-AI205,BE205-SUM(AK205:AR205))),2),0)</f>
        <v>0</v>
      </c>
      <c r="AT205" s="28">
        <f>IF(AND(_Engine!$P$12=1,BD204&gt;0),ROUND(MAX(0,MIN(BD204+Z205-AJ205,BE205-SUM(AK205:AS205))),2),0)</f>
        <v>0</v>
      </c>
      <c r="AU205" s="28">
        <f>IF(_Engine!$P$3=1,MAX(0,ROUND(AU204+Q205-AA205-AK205,2)),0)</f>
        <v>0</v>
      </c>
      <c r="AV205" s="28">
        <f>IF(_Engine!$P$4=1,MAX(0,ROUND(AV204+R205-AB205-AL205,2)),0)</f>
        <v>0</v>
      </c>
      <c r="AW205" s="28">
        <f>IF(_Engine!$P$5=1,MAX(0,ROUND(AW204+S205-AC205-AM205,2)),0)</f>
        <v>0</v>
      </c>
      <c r="AX205" s="28">
        <f>IF(_Engine!$P$6=1,MAX(0,ROUND(AX204+T205-AD205-AN205,2)),0)</f>
        <v>0</v>
      </c>
      <c r="AY205" s="28">
        <f>IF(_Engine!$P$7=1,MAX(0,ROUND(AY204+U205-AE205-AO205,2)),0)</f>
        <v>0</v>
      </c>
      <c r="AZ205" s="28">
        <f>IF(_Engine!$P$8=1,MAX(0,ROUND(AZ204+V205-AF205-AP205,2)),0)</f>
        <v>0</v>
      </c>
      <c r="BA205" s="28">
        <f>IF(_Engine!$P$9=1,MAX(0,ROUND(BA204+W205-AG205-AQ205,2)),0)</f>
        <v>0</v>
      </c>
      <c r="BB205" s="28">
        <f>IF(_Engine!$P$10=1,MAX(0,ROUND(BB204+X205-AH205-AR205,2)),0)</f>
        <v>0</v>
      </c>
      <c r="BC205" s="28">
        <f>IF(_Engine!$P$11=1,MAX(0,ROUND(BC204+Y205-AI205-AS205,2)),0)</f>
        <v>0</v>
      </c>
      <c r="BD205" s="28">
        <f>IF(_Engine!$P$12=1,MAX(0,ROUND(BD204+Z205-AJ205-AT205,2)),0)</f>
        <v>0</v>
      </c>
      <c r="BE205" s="28">
        <f>ROUND(IFERROR('Debt Planner'!$C$8,0)+IFERROR(C205,0)+MAX(0,_Engine!$E$14-SUM(AA205:AJ205)),2)</f>
        <v>0</v>
      </c>
    </row>
    <row r="206" spans="1:57" x14ac:dyDescent="0.3">
      <c r="A206" s="24">
        <v>198</v>
      </c>
      <c r="B206" s="25">
        <f t="shared" ca="1" si="11"/>
        <v>52191</v>
      </c>
      <c r="C206" s="26">
        <v>0</v>
      </c>
      <c r="D206" s="27">
        <f t="shared" si="9"/>
        <v>0</v>
      </c>
      <c r="E206" s="18" t="str">
        <f>IF(_Engine!$P$3=0,"",IF((AA206+AK206)&gt;0,AA206+AK206,""))</f>
        <v/>
      </c>
      <c r="F206" s="18" t="str">
        <f>IF(_Engine!$P$4=0,"",IF((AB206+AL206)&gt;0,AB206+AL206,""))</f>
        <v/>
      </c>
      <c r="G206" s="18" t="str">
        <f>IF(_Engine!$P$5=0,"",IF((AC206+AM206)&gt;0,AC206+AM206,""))</f>
        <v/>
      </c>
      <c r="H206" s="18" t="str">
        <f>IF(_Engine!$P$6=0,"",IF((AD206+AN206)&gt;0,AD206+AN206,""))</f>
        <v/>
      </c>
      <c r="I206" s="18" t="str">
        <f>IF(_Engine!$P$7=0,"",IF((AE206+AO206)&gt;0,AE206+AO206,""))</f>
        <v/>
      </c>
      <c r="J206" s="18" t="str">
        <f>IF(_Engine!$P$8=0,"",IF((AF206+AP206)&gt;0,AF206+AP206,""))</f>
        <v/>
      </c>
      <c r="K206" s="18" t="str">
        <f>IF(_Engine!$P$9=0,"",IF((AG206+AQ206)&gt;0,AG206+AQ206,""))</f>
        <v/>
      </c>
      <c r="L206" s="18" t="str">
        <f>IF(_Engine!$P$10=0,"",IF((AH206+AR206)&gt;0,AH206+AR206,""))</f>
        <v/>
      </c>
      <c r="M206" s="18" t="str">
        <f>IF(_Engine!$P$11=0,"",IF((AI206+AS206)&gt;0,AI206+AS206,""))</f>
        <v/>
      </c>
      <c r="N206" s="18" t="str">
        <f>IF(_Engine!$P$12=0,"",IF((AJ206+AT206)&gt;0,AJ206+AT206,""))</f>
        <v/>
      </c>
      <c r="O206" s="27">
        <f t="shared" si="10"/>
        <v>0</v>
      </c>
      <c r="Q206" s="28">
        <f>IF(AND(_Engine!$P$3=1,AU205&gt;0),ROUND(AU205*_Engine!$N$3/12,2),0)</f>
        <v>0</v>
      </c>
      <c r="R206" s="28">
        <f>IF(AND(_Engine!$P$4=1,AV205&gt;0),ROUND(AV205*_Engine!$N$4/12,2),0)</f>
        <v>0</v>
      </c>
      <c r="S206" s="28">
        <f>IF(AND(_Engine!$P$5=1,AW205&gt;0),ROUND(AW205*_Engine!$N$5/12,2),0)</f>
        <v>0</v>
      </c>
      <c r="T206" s="28">
        <f>IF(AND(_Engine!$P$6=1,AX205&gt;0),ROUND(AX205*_Engine!$N$6/12,2),0)</f>
        <v>0</v>
      </c>
      <c r="U206" s="28">
        <f>IF(AND(_Engine!$P$7=1,AY205&gt;0),ROUND(AY205*_Engine!$N$7/12,2),0)</f>
        <v>0</v>
      </c>
      <c r="V206" s="28">
        <f>IF(AND(_Engine!$P$8=1,AZ205&gt;0),ROUND(AZ205*_Engine!$N$8/12,2),0)</f>
        <v>0</v>
      </c>
      <c r="W206" s="28">
        <f>IF(AND(_Engine!$P$9=1,BA205&gt;0),ROUND(BA205*_Engine!$N$9/12,2),0)</f>
        <v>0</v>
      </c>
      <c r="X206" s="28">
        <f>IF(AND(_Engine!$P$10=1,BB205&gt;0),ROUND(BB205*_Engine!$N$10/12,2),0)</f>
        <v>0</v>
      </c>
      <c r="Y206" s="28">
        <f>IF(AND(_Engine!$P$11=1,BC205&gt;0),ROUND(BC205*_Engine!$N$11/12,2),0)</f>
        <v>0</v>
      </c>
      <c r="Z206" s="28">
        <f>IF(AND(_Engine!$P$12=1,BD205&gt;0),ROUND(BD205*_Engine!$N$12/12,2),0)</f>
        <v>0</v>
      </c>
      <c r="AA206" s="28">
        <f>IF(AND(_Engine!$P$3=1,AU205&gt;0),ROUND(MIN(_Engine!$O$3,AU205+Q206),2),0)</f>
        <v>0</v>
      </c>
      <c r="AB206" s="28">
        <f>IF(AND(_Engine!$P$4=1,AV205&gt;0),ROUND(MIN(_Engine!$O$4,AV205+R206),2),0)</f>
        <v>0</v>
      </c>
      <c r="AC206" s="28">
        <f>IF(AND(_Engine!$P$5=1,AW205&gt;0),ROUND(MIN(_Engine!$O$5,AW205+S206),2),0)</f>
        <v>0</v>
      </c>
      <c r="AD206" s="28">
        <f>IF(AND(_Engine!$P$6=1,AX205&gt;0),ROUND(MIN(_Engine!$O$6,AX205+T206),2),0)</f>
        <v>0</v>
      </c>
      <c r="AE206" s="28">
        <f>IF(AND(_Engine!$P$7=1,AY205&gt;0),ROUND(MIN(_Engine!$O$7,AY205+U206),2),0)</f>
        <v>0</v>
      </c>
      <c r="AF206" s="28">
        <f>IF(AND(_Engine!$P$8=1,AZ205&gt;0),ROUND(MIN(_Engine!$O$8,AZ205+V206),2),0)</f>
        <v>0</v>
      </c>
      <c r="AG206" s="28">
        <f>IF(AND(_Engine!$P$9=1,BA205&gt;0),ROUND(MIN(_Engine!$O$9,BA205+W206),2),0)</f>
        <v>0</v>
      </c>
      <c r="AH206" s="28">
        <f>IF(AND(_Engine!$P$10=1,BB205&gt;0),ROUND(MIN(_Engine!$O$10,BB205+X206),2),0)</f>
        <v>0</v>
      </c>
      <c r="AI206" s="28">
        <f>IF(AND(_Engine!$P$11=1,BC205&gt;0),ROUND(MIN(_Engine!$O$11,BC205+Y206),2),0)</f>
        <v>0</v>
      </c>
      <c r="AJ206" s="28">
        <f>IF(AND(_Engine!$P$12=1,BD205&gt;0),ROUND(MIN(_Engine!$O$12,BD205+Z206),2),0)</f>
        <v>0</v>
      </c>
      <c r="AK206" s="28">
        <f>IF(AND(_Engine!$P$3=1,AU205&gt;0),ROUND(MAX(0,MIN(AU205+Q206-AA206,BE206-0)),2),0)</f>
        <v>0</v>
      </c>
      <c r="AL206" s="28">
        <f>IF(AND(_Engine!$P$4=1,AV205&gt;0),ROUND(MAX(0,MIN(AV205+R206-AB206,BE206-SUM(AK206:AK206))),2),0)</f>
        <v>0</v>
      </c>
      <c r="AM206" s="28">
        <f>IF(AND(_Engine!$P$5=1,AW205&gt;0),ROUND(MAX(0,MIN(AW205+S206-AC206,BE206-SUM(AK206:AL206))),2),0)</f>
        <v>0</v>
      </c>
      <c r="AN206" s="28">
        <f>IF(AND(_Engine!$P$6=1,AX205&gt;0),ROUND(MAX(0,MIN(AX205+T206-AD206,BE206-SUM(AK206:AM206))),2),0)</f>
        <v>0</v>
      </c>
      <c r="AO206" s="28">
        <f>IF(AND(_Engine!$P$7=1,AY205&gt;0),ROUND(MAX(0,MIN(AY205+U206-AE206,BE206-SUM(AK206:AN206))),2),0)</f>
        <v>0</v>
      </c>
      <c r="AP206" s="28">
        <f>IF(AND(_Engine!$P$8=1,AZ205&gt;0),ROUND(MAX(0,MIN(AZ205+V206-AF206,BE206-SUM(AK206:AO206))),2),0)</f>
        <v>0</v>
      </c>
      <c r="AQ206" s="28">
        <f>IF(AND(_Engine!$P$9=1,BA205&gt;0),ROUND(MAX(0,MIN(BA205+W206-AG206,BE206-SUM(AK206:AP206))),2),0)</f>
        <v>0</v>
      </c>
      <c r="AR206" s="28">
        <f>IF(AND(_Engine!$P$10=1,BB205&gt;0),ROUND(MAX(0,MIN(BB205+X206-AH206,BE206-SUM(AK206:AQ206))),2),0)</f>
        <v>0</v>
      </c>
      <c r="AS206" s="28">
        <f>IF(AND(_Engine!$P$11=1,BC205&gt;0),ROUND(MAX(0,MIN(BC205+Y206-AI206,BE206-SUM(AK206:AR206))),2),0)</f>
        <v>0</v>
      </c>
      <c r="AT206" s="28">
        <f>IF(AND(_Engine!$P$12=1,BD205&gt;0),ROUND(MAX(0,MIN(BD205+Z206-AJ206,BE206-SUM(AK206:AS206))),2),0)</f>
        <v>0</v>
      </c>
      <c r="AU206" s="28">
        <f>IF(_Engine!$P$3=1,MAX(0,ROUND(AU205+Q206-AA206-AK206,2)),0)</f>
        <v>0</v>
      </c>
      <c r="AV206" s="28">
        <f>IF(_Engine!$P$4=1,MAX(0,ROUND(AV205+R206-AB206-AL206,2)),0)</f>
        <v>0</v>
      </c>
      <c r="AW206" s="28">
        <f>IF(_Engine!$P$5=1,MAX(0,ROUND(AW205+S206-AC206-AM206,2)),0)</f>
        <v>0</v>
      </c>
      <c r="AX206" s="28">
        <f>IF(_Engine!$P$6=1,MAX(0,ROUND(AX205+T206-AD206-AN206,2)),0)</f>
        <v>0</v>
      </c>
      <c r="AY206" s="28">
        <f>IF(_Engine!$P$7=1,MAX(0,ROUND(AY205+U206-AE206-AO206,2)),0)</f>
        <v>0</v>
      </c>
      <c r="AZ206" s="28">
        <f>IF(_Engine!$P$8=1,MAX(0,ROUND(AZ205+V206-AF206-AP206,2)),0)</f>
        <v>0</v>
      </c>
      <c r="BA206" s="28">
        <f>IF(_Engine!$P$9=1,MAX(0,ROUND(BA205+W206-AG206-AQ206,2)),0)</f>
        <v>0</v>
      </c>
      <c r="BB206" s="28">
        <f>IF(_Engine!$P$10=1,MAX(0,ROUND(BB205+X206-AH206-AR206,2)),0)</f>
        <v>0</v>
      </c>
      <c r="BC206" s="28">
        <f>IF(_Engine!$P$11=1,MAX(0,ROUND(BC205+Y206-AI206-AS206,2)),0)</f>
        <v>0</v>
      </c>
      <c r="BD206" s="28">
        <f>IF(_Engine!$P$12=1,MAX(0,ROUND(BD205+Z206-AJ206-AT206,2)),0)</f>
        <v>0</v>
      </c>
      <c r="BE206" s="28">
        <f>ROUND(IFERROR('Debt Planner'!$C$8,0)+IFERROR(C206,0)+MAX(0,_Engine!$E$14-SUM(AA206:AJ206)),2)</f>
        <v>0</v>
      </c>
    </row>
    <row r="207" spans="1:57" x14ac:dyDescent="0.3">
      <c r="A207" s="24">
        <v>199</v>
      </c>
      <c r="B207" s="25">
        <f t="shared" ca="1" si="11"/>
        <v>52221</v>
      </c>
      <c r="C207" s="26">
        <v>0</v>
      </c>
      <c r="D207" s="27">
        <f t="shared" si="9"/>
        <v>0</v>
      </c>
      <c r="E207" s="18" t="str">
        <f>IF(_Engine!$P$3=0,"",IF((AA207+AK207)&gt;0,AA207+AK207,""))</f>
        <v/>
      </c>
      <c r="F207" s="18" t="str">
        <f>IF(_Engine!$P$4=0,"",IF((AB207+AL207)&gt;0,AB207+AL207,""))</f>
        <v/>
      </c>
      <c r="G207" s="18" t="str">
        <f>IF(_Engine!$P$5=0,"",IF((AC207+AM207)&gt;0,AC207+AM207,""))</f>
        <v/>
      </c>
      <c r="H207" s="18" t="str">
        <f>IF(_Engine!$P$6=0,"",IF((AD207+AN207)&gt;0,AD207+AN207,""))</f>
        <v/>
      </c>
      <c r="I207" s="18" t="str">
        <f>IF(_Engine!$P$7=0,"",IF((AE207+AO207)&gt;0,AE207+AO207,""))</f>
        <v/>
      </c>
      <c r="J207" s="18" t="str">
        <f>IF(_Engine!$P$8=0,"",IF((AF207+AP207)&gt;0,AF207+AP207,""))</f>
        <v/>
      </c>
      <c r="K207" s="18" t="str">
        <f>IF(_Engine!$P$9=0,"",IF((AG207+AQ207)&gt;0,AG207+AQ207,""))</f>
        <v/>
      </c>
      <c r="L207" s="18" t="str">
        <f>IF(_Engine!$P$10=0,"",IF((AH207+AR207)&gt;0,AH207+AR207,""))</f>
        <v/>
      </c>
      <c r="M207" s="18" t="str">
        <f>IF(_Engine!$P$11=0,"",IF((AI207+AS207)&gt;0,AI207+AS207,""))</f>
        <v/>
      </c>
      <c r="N207" s="18" t="str">
        <f>IF(_Engine!$P$12=0,"",IF((AJ207+AT207)&gt;0,AJ207+AT207,""))</f>
        <v/>
      </c>
      <c r="O207" s="27">
        <f t="shared" si="10"/>
        <v>0</v>
      </c>
      <c r="Q207" s="28">
        <f>IF(AND(_Engine!$P$3=1,AU206&gt;0),ROUND(AU206*_Engine!$N$3/12,2),0)</f>
        <v>0</v>
      </c>
      <c r="R207" s="28">
        <f>IF(AND(_Engine!$P$4=1,AV206&gt;0),ROUND(AV206*_Engine!$N$4/12,2),0)</f>
        <v>0</v>
      </c>
      <c r="S207" s="28">
        <f>IF(AND(_Engine!$P$5=1,AW206&gt;0),ROUND(AW206*_Engine!$N$5/12,2),0)</f>
        <v>0</v>
      </c>
      <c r="T207" s="28">
        <f>IF(AND(_Engine!$P$6=1,AX206&gt;0),ROUND(AX206*_Engine!$N$6/12,2),0)</f>
        <v>0</v>
      </c>
      <c r="U207" s="28">
        <f>IF(AND(_Engine!$P$7=1,AY206&gt;0),ROUND(AY206*_Engine!$N$7/12,2),0)</f>
        <v>0</v>
      </c>
      <c r="V207" s="28">
        <f>IF(AND(_Engine!$P$8=1,AZ206&gt;0),ROUND(AZ206*_Engine!$N$8/12,2),0)</f>
        <v>0</v>
      </c>
      <c r="W207" s="28">
        <f>IF(AND(_Engine!$P$9=1,BA206&gt;0),ROUND(BA206*_Engine!$N$9/12,2),0)</f>
        <v>0</v>
      </c>
      <c r="X207" s="28">
        <f>IF(AND(_Engine!$P$10=1,BB206&gt;0),ROUND(BB206*_Engine!$N$10/12,2),0)</f>
        <v>0</v>
      </c>
      <c r="Y207" s="28">
        <f>IF(AND(_Engine!$P$11=1,BC206&gt;0),ROUND(BC206*_Engine!$N$11/12,2),0)</f>
        <v>0</v>
      </c>
      <c r="Z207" s="28">
        <f>IF(AND(_Engine!$P$12=1,BD206&gt;0),ROUND(BD206*_Engine!$N$12/12,2),0)</f>
        <v>0</v>
      </c>
      <c r="AA207" s="28">
        <f>IF(AND(_Engine!$P$3=1,AU206&gt;0),ROUND(MIN(_Engine!$O$3,AU206+Q207),2),0)</f>
        <v>0</v>
      </c>
      <c r="AB207" s="28">
        <f>IF(AND(_Engine!$P$4=1,AV206&gt;0),ROUND(MIN(_Engine!$O$4,AV206+R207),2),0)</f>
        <v>0</v>
      </c>
      <c r="AC207" s="28">
        <f>IF(AND(_Engine!$P$5=1,AW206&gt;0),ROUND(MIN(_Engine!$O$5,AW206+S207),2),0)</f>
        <v>0</v>
      </c>
      <c r="AD207" s="28">
        <f>IF(AND(_Engine!$P$6=1,AX206&gt;0),ROUND(MIN(_Engine!$O$6,AX206+T207),2),0)</f>
        <v>0</v>
      </c>
      <c r="AE207" s="28">
        <f>IF(AND(_Engine!$P$7=1,AY206&gt;0),ROUND(MIN(_Engine!$O$7,AY206+U207),2),0)</f>
        <v>0</v>
      </c>
      <c r="AF207" s="28">
        <f>IF(AND(_Engine!$P$8=1,AZ206&gt;0),ROUND(MIN(_Engine!$O$8,AZ206+V207),2),0)</f>
        <v>0</v>
      </c>
      <c r="AG207" s="28">
        <f>IF(AND(_Engine!$P$9=1,BA206&gt;0),ROUND(MIN(_Engine!$O$9,BA206+W207),2),0)</f>
        <v>0</v>
      </c>
      <c r="AH207" s="28">
        <f>IF(AND(_Engine!$P$10=1,BB206&gt;0),ROUND(MIN(_Engine!$O$10,BB206+X207),2),0)</f>
        <v>0</v>
      </c>
      <c r="AI207" s="28">
        <f>IF(AND(_Engine!$P$11=1,BC206&gt;0),ROUND(MIN(_Engine!$O$11,BC206+Y207),2),0)</f>
        <v>0</v>
      </c>
      <c r="AJ207" s="28">
        <f>IF(AND(_Engine!$P$12=1,BD206&gt;0),ROUND(MIN(_Engine!$O$12,BD206+Z207),2),0)</f>
        <v>0</v>
      </c>
      <c r="AK207" s="28">
        <f>IF(AND(_Engine!$P$3=1,AU206&gt;0),ROUND(MAX(0,MIN(AU206+Q207-AA207,BE207-0)),2),0)</f>
        <v>0</v>
      </c>
      <c r="AL207" s="28">
        <f>IF(AND(_Engine!$P$4=1,AV206&gt;0),ROUND(MAX(0,MIN(AV206+R207-AB207,BE207-SUM(AK207:AK207))),2),0)</f>
        <v>0</v>
      </c>
      <c r="AM207" s="28">
        <f>IF(AND(_Engine!$P$5=1,AW206&gt;0),ROUND(MAX(0,MIN(AW206+S207-AC207,BE207-SUM(AK207:AL207))),2),0)</f>
        <v>0</v>
      </c>
      <c r="AN207" s="28">
        <f>IF(AND(_Engine!$P$6=1,AX206&gt;0),ROUND(MAX(0,MIN(AX206+T207-AD207,BE207-SUM(AK207:AM207))),2),0)</f>
        <v>0</v>
      </c>
      <c r="AO207" s="28">
        <f>IF(AND(_Engine!$P$7=1,AY206&gt;0),ROUND(MAX(0,MIN(AY206+U207-AE207,BE207-SUM(AK207:AN207))),2),0)</f>
        <v>0</v>
      </c>
      <c r="AP207" s="28">
        <f>IF(AND(_Engine!$P$8=1,AZ206&gt;0),ROUND(MAX(0,MIN(AZ206+V207-AF207,BE207-SUM(AK207:AO207))),2),0)</f>
        <v>0</v>
      </c>
      <c r="AQ207" s="28">
        <f>IF(AND(_Engine!$P$9=1,BA206&gt;0),ROUND(MAX(0,MIN(BA206+W207-AG207,BE207-SUM(AK207:AP207))),2),0)</f>
        <v>0</v>
      </c>
      <c r="AR207" s="28">
        <f>IF(AND(_Engine!$P$10=1,BB206&gt;0),ROUND(MAX(0,MIN(BB206+X207-AH207,BE207-SUM(AK207:AQ207))),2),0)</f>
        <v>0</v>
      </c>
      <c r="AS207" s="28">
        <f>IF(AND(_Engine!$P$11=1,BC206&gt;0),ROUND(MAX(0,MIN(BC206+Y207-AI207,BE207-SUM(AK207:AR207))),2),0)</f>
        <v>0</v>
      </c>
      <c r="AT207" s="28">
        <f>IF(AND(_Engine!$P$12=1,BD206&gt;0),ROUND(MAX(0,MIN(BD206+Z207-AJ207,BE207-SUM(AK207:AS207))),2),0)</f>
        <v>0</v>
      </c>
      <c r="AU207" s="28">
        <f>IF(_Engine!$P$3=1,MAX(0,ROUND(AU206+Q207-AA207-AK207,2)),0)</f>
        <v>0</v>
      </c>
      <c r="AV207" s="28">
        <f>IF(_Engine!$P$4=1,MAX(0,ROUND(AV206+R207-AB207-AL207,2)),0)</f>
        <v>0</v>
      </c>
      <c r="AW207" s="28">
        <f>IF(_Engine!$P$5=1,MAX(0,ROUND(AW206+S207-AC207-AM207,2)),0)</f>
        <v>0</v>
      </c>
      <c r="AX207" s="28">
        <f>IF(_Engine!$P$6=1,MAX(0,ROUND(AX206+T207-AD207-AN207,2)),0)</f>
        <v>0</v>
      </c>
      <c r="AY207" s="28">
        <f>IF(_Engine!$P$7=1,MAX(0,ROUND(AY206+U207-AE207-AO207,2)),0)</f>
        <v>0</v>
      </c>
      <c r="AZ207" s="28">
        <f>IF(_Engine!$P$8=1,MAX(0,ROUND(AZ206+V207-AF207-AP207,2)),0)</f>
        <v>0</v>
      </c>
      <c r="BA207" s="28">
        <f>IF(_Engine!$P$9=1,MAX(0,ROUND(BA206+W207-AG207-AQ207,2)),0)</f>
        <v>0</v>
      </c>
      <c r="BB207" s="28">
        <f>IF(_Engine!$P$10=1,MAX(0,ROUND(BB206+X207-AH207-AR207,2)),0)</f>
        <v>0</v>
      </c>
      <c r="BC207" s="28">
        <f>IF(_Engine!$P$11=1,MAX(0,ROUND(BC206+Y207-AI207-AS207,2)),0)</f>
        <v>0</v>
      </c>
      <c r="BD207" s="28">
        <f>IF(_Engine!$P$12=1,MAX(0,ROUND(BD206+Z207-AJ207-AT207,2)),0)</f>
        <v>0</v>
      </c>
      <c r="BE207" s="28">
        <f>ROUND(IFERROR('Debt Planner'!$C$8,0)+IFERROR(C207,0)+MAX(0,_Engine!$E$14-SUM(AA207:AJ207)),2)</f>
        <v>0</v>
      </c>
    </row>
    <row r="208" spans="1:57" x14ac:dyDescent="0.3">
      <c r="A208" s="24">
        <v>200</v>
      </c>
      <c r="B208" s="25">
        <f t="shared" ca="1" si="11"/>
        <v>52252</v>
      </c>
      <c r="C208" s="26">
        <v>0</v>
      </c>
      <c r="D208" s="27">
        <f t="shared" si="9"/>
        <v>0</v>
      </c>
      <c r="E208" s="18" t="str">
        <f>IF(_Engine!$P$3=0,"",IF((AA208+AK208)&gt;0,AA208+AK208,""))</f>
        <v/>
      </c>
      <c r="F208" s="18" t="str">
        <f>IF(_Engine!$P$4=0,"",IF((AB208+AL208)&gt;0,AB208+AL208,""))</f>
        <v/>
      </c>
      <c r="G208" s="18" t="str">
        <f>IF(_Engine!$P$5=0,"",IF((AC208+AM208)&gt;0,AC208+AM208,""))</f>
        <v/>
      </c>
      <c r="H208" s="18" t="str">
        <f>IF(_Engine!$P$6=0,"",IF((AD208+AN208)&gt;0,AD208+AN208,""))</f>
        <v/>
      </c>
      <c r="I208" s="18" t="str">
        <f>IF(_Engine!$P$7=0,"",IF((AE208+AO208)&gt;0,AE208+AO208,""))</f>
        <v/>
      </c>
      <c r="J208" s="18" t="str">
        <f>IF(_Engine!$P$8=0,"",IF((AF208+AP208)&gt;0,AF208+AP208,""))</f>
        <v/>
      </c>
      <c r="K208" s="18" t="str">
        <f>IF(_Engine!$P$9=0,"",IF((AG208+AQ208)&gt;0,AG208+AQ208,""))</f>
        <v/>
      </c>
      <c r="L208" s="18" t="str">
        <f>IF(_Engine!$P$10=0,"",IF((AH208+AR208)&gt;0,AH208+AR208,""))</f>
        <v/>
      </c>
      <c r="M208" s="18" t="str">
        <f>IF(_Engine!$P$11=0,"",IF((AI208+AS208)&gt;0,AI208+AS208,""))</f>
        <v/>
      </c>
      <c r="N208" s="18" t="str">
        <f>IF(_Engine!$P$12=0,"",IF((AJ208+AT208)&gt;0,AJ208+AT208,""))</f>
        <v/>
      </c>
      <c r="O208" s="27">
        <f t="shared" si="10"/>
        <v>0</v>
      </c>
      <c r="Q208" s="28">
        <f>IF(AND(_Engine!$P$3=1,AU207&gt;0),ROUND(AU207*_Engine!$N$3/12,2),0)</f>
        <v>0</v>
      </c>
      <c r="R208" s="28">
        <f>IF(AND(_Engine!$P$4=1,AV207&gt;0),ROUND(AV207*_Engine!$N$4/12,2),0)</f>
        <v>0</v>
      </c>
      <c r="S208" s="28">
        <f>IF(AND(_Engine!$P$5=1,AW207&gt;0),ROUND(AW207*_Engine!$N$5/12,2),0)</f>
        <v>0</v>
      </c>
      <c r="T208" s="28">
        <f>IF(AND(_Engine!$P$6=1,AX207&gt;0),ROUND(AX207*_Engine!$N$6/12,2),0)</f>
        <v>0</v>
      </c>
      <c r="U208" s="28">
        <f>IF(AND(_Engine!$P$7=1,AY207&gt;0),ROUND(AY207*_Engine!$N$7/12,2),0)</f>
        <v>0</v>
      </c>
      <c r="V208" s="28">
        <f>IF(AND(_Engine!$P$8=1,AZ207&gt;0),ROUND(AZ207*_Engine!$N$8/12,2),0)</f>
        <v>0</v>
      </c>
      <c r="W208" s="28">
        <f>IF(AND(_Engine!$P$9=1,BA207&gt;0),ROUND(BA207*_Engine!$N$9/12,2),0)</f>
        <v>0</v>
      </c>
      <c r="X208" s="28">
        <f>IF(AND(_Engine!$P$10=1,BB207&gt;0),ROUND(BB207*_Engine!$N$10/12,2),0)</f>
        <v>0</v>
      </c>
      <c r="Y208" s="28">
        <f>IF(AND(_Engine!$P$11=1,BC207&gt;0),ROUND(BC207*_Engine!$N$11/12,2),0)</f>
        <v>0</v>
      </c>
      <c r="Z208" s="28">
        <f>IF(AND(_Engine!$P$12=1,BD207&gt;0),ROUND(BD207*_Engine!$N$12/12,2),0)</f>
        <v>0</v>
      </c>
      <c r="AA208" s="28">
        <f>IF(AND(_Engine!$P$3=1,AU207&gt;0),ROUND(MIN(_Engine!$O$3,AU207+Q208),2),0)</f>
        <v>0</v>
      </c>
      <c r="AB208" s="28">
        <f>IF(AND(_Engine!$P$4=1,AV207&gt;0),ROUND(MIN(_Engine!$O$4,AV207+R208),2),0)</f>
        <v>0</v>
      </c>
      <c r="AC208" s="28">
        <f>IF(AND(_Engine!$P$5=1,AW207&gt;0),ROUND(MIN(_Engine!$O$5,AW207+S208),2),0)</f>
        <v>0</v>
      </c>
      <c r="AD208" s="28">
        <f>IF(AND(_Engine!$P$6=1,AX207&gt;0),ROUND(MIN(_Engine!$O$6,AX207+T208),2),0)</f>
        <v>0</v>
      </c>
      <c r="AE208" s="28">
        <f>IF(AND(_Engine!$P$7=1,AY207&gt;0),ROUND(MIN(_Engine!$O$7,AY207+U208),2),0)</f>
        <v>0</v>
      </c>
      <c r="AF208" s="28">
        <f>IF(AND(_Engine!$P$8=1,AZ207&gt;0),ROUND(MIN(_Engine!$O$8,AZ207+V208),2),0)</f>
        <v>0</v>
      </c>
      <c r="AG208" s="28">
        <f>IF(AND(_Engine!$P$9=1,BA207&gt;0),ROUND(MIN(_Engine!$O$9,BA207+W208),2),0)</f>
        <v>0</v>
      </c>
      <c r="AH208" s="28">
        <f>IF(AND(_Engine!$P$10=1,BB207&gt;0),ROUND(MIN(_Engine!$O$10,BB207+X208),2),0)</f>
        <v>0</v>
      </c>
      <c r="AI208" s="28">
        <f>IF(AND(_Engine!$P$11=1,BC207&gt;0),ROUND(MIN(_Engine!$O$11,BC207+Y208),2),0)</f>
        <v>0</v>
      </c>
      <c r="AJ208" s="28">
        <f>IF(AND(_Engine!$P$12=1,BD207&gt;0),ROUND(MIN(_Engine!$O$12,BD207+Z208),2),0)</f>
        <v>0</v>
      </c>
      <c r="AK208" s="28">
        <f>IF(AND(_Engine!$P$3=1,AU207&gt;0),ROUND(MAX(0,MIN(AU207+Q208-AA208,BE208-0)),2),0)</f>
        <v>0</v>
      </c>
      <c r="AL208" s="28">
        <f>IF(AND(_Engine!$P$4=1,AV207&gt;0),ROUND(MAX(0,MIN(AV207+R208-AB208,BE208-SUM(AK208:AK208))),2),0)</f>
        <v>0</v>
      </c>
      <c r="AM208" s="28">
        <f>IF(AND(_Engine!$P$5=1,AW207&gt;0),ROUND(MAX(0,MIN(AW207+S208-AC208,BE208-SUM(AK208:AL208))),2),0)</f>
        <v>0</v>
      </c>
      <c r="AN208" s="28">
        <f>IF(AND(_Engine!$P$6=1,AX207&gt;0),ROUND(MAX(0,MIN(AX207+T208-AD208,BE208-SUM(AK208:AM208))),2),0)</f>
        <v>0</v>
      </c>
      <c r="AO208" s="28">
        <f>IF(AND(_Engine!$P$7=1,AY207&gt;0),ROUND(MAX(0,MIN(AY207+U208-AE208,BE208-SUM(AK208:AN208))),2),0)</f>
        <v>0</v>
      </c>
      <c r="AP208" s="28">
        <f>IF(AND(_Engine!$P$8=1,AZ207&gt;0),ROUND(MAX(0,MIN(AZ207+V208-AF208,BE208-SUM(AK208:AO208))),2),0)</f>
        <v>0</v>
      </c>
      <c r="AQ208" s="28">
        <f>IF(AND(_Engine!$P$9=1,BA207&gt;0),ROUND(MAX(0,MIN(BA207+W208-AG208,BE208-SUM(AK208:AP208))),2),0)</f>
        <v>0</v>
      </c>
      <c r="AR208" s="28">
        <f>IF(AND(_Engine!$P$10=1,BB207&gt;0),ROUND(MAX(0,MIN(BB207+X208-AH208,BE208-SUM(AK208:AQ208))),2),0)</f>
        <v>0</v>
      </c>
      <c r="AS208" s="28">
        <f>IF(AND(_Engine!$P$11=1,BC207&gt;0),ROUND(MAX(0,MIN(BC207+Y208-AI208,BE208-SUM(AK208:AR208))),2),0)</f>
        <v>0</v>
      </c>
      <c r="AT208" s="28">
        <f>IF(AND(_Engine!$P$12=1,BD207&gt;0),ROUND(MAX(0,MIN(BD207+Z208-AJ208,BE208-SUM(AK208:AS208))),2),0)</f>
        <v>0</v>
      </c>
      <c r="AU208" s="28">
        <f>IF(_Engine!$P$3=1,MAX(0,ROUND(AU207+Q208-AA208-AK208,2)),0)</f>
        <v>0</v>
      </c>
      <c r="AV208" s="28">
        <f>IF(_Engine!$P$4=1,MAX(0,ROUND(AV207+R208-AB208-AL208,2)),0)</f>
        <v>0</v>
      </c>
      <c r="AW208" s="28">
        <f>IF(_Engine!$P$5=1,MAX(0,ROUND(AW207+S208-AC208-AM208,2)),0)</f>
        <v>0</v>
      </c>
      <c r="AX208" s="28">
        <f>IF(_Engine!$P$6=1,MAX(0,ROUND(AX207+T208-AD208-AN208,2)),0)</f>
        <v>0</v>
      </c>
      <c r="AY208" s="28">
        <f>IF(_Engine!$P$7=1,MAX(0,ROUND(AY207+U208-AE208-AO208,2)),0)</f>
        <v>0</v>
      </c>
      <c r="AZ208" s="28">
        <f>IF(_Engine!$P$8=1,MAX(0,ROUND(AZ207+V208-AF208-AP208,2)),0)</f>
        <v>0</v>
      </c>
      <c r="BA208" s="28">
        <f>IF(_Engine!$P$9=1,MAX(0,ROUND(BA207+W208-AG208-AQ208,2)),0)</f>
        <v>0</v>
      </c>
      <c r="BB208" s="28">
        <f>IF(_Engine!$P$10=1,MAX(0,ROUND(BB207+X208-AH208-AR208,2)),0)</f>
        <v>0</v>
      </c>
      <c r="BC208" s="28">
        <f>IF(_Engine!$P$11=1,MAX(0,ROUND(BC207+Y208-AI208-AS208,2)),0)</f>
        <v>0</v>
      </c>
      <c r="BD208" s="28">
        <f>IF(_Engine!$P$12=1,MAX(0,ROUND(BD207+Z208-AJ208-AT208,2)),0)</f>
        <v>0</v>
      </c>
      <c r="BE208" s="28">
        <f>ROUND(IFERROR('Debt Planner'!$C$8,0)+IFERROR(C208,0)+MAX(0,_Engine!$E$14-SUM(AA208:AJ208)),2)</f>
        <v>0</v>
      </c>
    </row>
    <row r="209" spans="1:57" x14ac:dyDescent="0.3">
      <c r="A209" s="24">
        <v>201</v>
      </c>
      <c r="B209" s="25">
        <f t="shared" ca="1" si="11"/>
        <v>52283</v>
      </c>
      <c r="C209" s="26">
        <v>0</v>
      </c>
      <c r="D209" s="27">
        <f t="shared" si="9"/>
        <v>0</v>
      </c>
      <c r="E209" s="18" t="str">
        <f>IF(_Engine!$P$3=0,"",IF((AA209+AK209)&gt;0,AA209+AK209,""))</f>
        <v/>
      </c>
      <c r="F209" s="18" t="str">
        <f>IF(_Engine!$P$4=0,"",IF((AB209+AL209)&gt;0,AB209+AL209,""))</f>
        <v/>
      </c>
      <c r="G209" s="18" t="str">
        <f>IF(_Engine!$P$5=0,"",IF((AC209+AM209)&gt;0,AC209+AM209,""))</f>
        <v/>
      </c>
      <c r="H209" s="18" t="str">
        <f>IF(_Engine!$P$6=0,"",IF((AD209+AN209)&gt;0,AD209+AN209,""))</f>
        <v/>
      </c>
      <c r="I209" s="18" t="str">
        <f>IF(_Engine!$P$7=0,"",IF((AE209+AO209)&gt;0,AE209+AO209,""))</f>
        <v/>
      </c>
      <c r="J209" s="18" t="str">
        <f>IF(_Engine!$P$8=0,"",IF((AF209+AP209)&gt;0,AF209+AP209,""))</f>
        <v/>
      </c>
      <c r="K209" s="18" t="str">
        <f>IF(_Engine!$P$9=0,"",IF((AG209+AQ209)&gt;0,AG209+AQ209,""))</f>
        <v/>
      </c>
      <c r="L209" s="18" t="str">
        <f>IF(_Engine!$P$10=0,"",IF((AH209+AR209)&gt;0,AH209+AR209,""))</f>
        <v/>
      </c>
      <c r="M209" s="18" t="str">
        <f>IF(_Engine!$P$11=0,"",IF((AI209+AS209)&gt;0,AI209+AS209,""))</f>
        <v/>
      </c>
      <c r="N209" s="18" t="str">
        <f>IF(_Engine!$P$12=0,"",IF((AJ209+AT209)&gt;0,AJ209+AT209,""))</f>
        <v/>
      </c>
      <c r="O209" s="27">
        <f t="shared" si="10"/>
        <v>0</v>
      </c>
      <c r="Q209" s="28">
        <f>IF(AND(_Engine!$P$3=1,AU208&gt;0),ROUND(AU208*_Engine!$N$3/12,2),0)</f>
        <v>0</v>
      </c>
      <c r="R209" s="28">
        <f>IF(AND(_Engine!$P$4=1,AV208&gt;0),ROUND(AV208*_Engine!$N$4/12,2),0)</f>
        <v>0</v>
      </c>
      <c r="S209" s="28">
        <f>IF(AND(_Engine!$P$5=1,AW208&gt;0),ROUND(AW208*_Engine!$N$5/12,2),0)</f>
        <v>0</v>
      </c>
      <c r="T209" s="28">
        <f>IF(AND(_Engine!$P$6=1,AX208&gt;0),ROUND(AX208*_Engine!$N$6/12,2),0)</f>
        <v>0</v>
      </c>
      <c r="U209" s="28">
        <f>IF(AND(_Engine!$P$7=1,AY208&gt;0),ROUND(AY208*_Engine!$N$7/12,2),0)</f>
        <v>0</v>
      </c>
      <c r="V209" s="28">
        <f>IF(AND(_Engine!$P$8=1,AZ208&gt;0),ROUND(AZ208*_Engine!$N$8/12,2),0)</f>
        <v>0</v>
      </c>
      <c r="W209" s="28">
        <f>IF(AND(_Engine!$P$9=1,BA208&gt;0),ROUND(BA208*_Engine!$N$9/12,2),0)</f>
        <v>0</v>
      </c>
      <c r="X209" s="28">
        <f>IF(AND(_Engine!$P$10=1,BB208&gt;0),ROUND(BB208*_Engine!$N$10/12,2),0)</f>
        <v>0</v>
      </c>
      <c r="Y209" s="28">
        <f>IF(AND(_Engine!$P$11=1,BC208&gt;0),ROUND(BC208*_Engine!$N$11/12,2),0)</f>
        <v>0</v>
      </c>
      <c r="Z209" s="28">
        <f>IF(AND(_Engine!$P$12=1,BD208&gt;0),ROUND(BD208*_Engine!$N$12/12,2),0)</f>
        <v>0</v>
      </c>
      <c r="AA209" s="28">
        <f>IF(AND(_Engine!$P$3=1,AU208&gt;0),ROUND(MIN(_Engine!$O$3,AU208+Q209),2),0)</f>
        <v>0</v>
      </c>
      <c r="AB209" s="28">
        <f>IF(AND(_Engine!$P$4=1,AV208&gt;0),ROUND(MIN(_Engine!$O$4,AV208+R209),2),0)</f>
        <v>0</v>
      </c>
      <c r="AC209" s="28">
        <f>IF(AND(_Engine!$P$5=1,AW208&gt;0),ROUND(MIN(_Engine!$O$5,AW208+S209),2),0)</f>
        <v>0</v>
      </c>
      <c r="AD209" s="28">
        <f>IF(AND(_Engine!$P$6=1,AX208&gt;0),ROUND(MIN(_Engine!$O$6,AX208+T209),2),0)</f>
        <v>0</v>
      </c>
      <c r="AE209" s="28">
        <f>IF(AND(_Engine!$P$7=1,AY208&gt;0),ROUND(MIN(_Engine!$O$7,AY208+U209),2),0)</f>
        <v>0</v>
      </c>
      <c r="AF209" s="28">
        <f>IF(AND(_Engine!$P$8=1,AZ208&gt;0),ROUND(MIN(_Engine!$O$8,AZ208+V209),2),0)</f>
        <v>0</v>
      </c>
      <c r="AG209" s="28">
        <f>IF(AND(_Engine!$P$9=1,BA208&gt;0),ROUND(MIN(_Engine!$O$9,BA208+W209),2),0)</f>
        <v>0</v>
      </c>
      <c r="AH209" s="28">
        <f>IF(AND(_Engine!$P$10=1,BB208&gt;0),ROUND(MIN(_Engine!$O$10,BB208+X209),2),0)</f>
        <v>0</v>
      </c>
      <c r="AI209" s="28">
        <f>IF(AND(_Engine!$P$11=1,BC208&gt;0),ROUND(MIN(_Engine!$O$11,BC208+Y209),2),0)</f>
        <v>0</v>
      </c>
      <c r="AJ209" s="28">
        <f>IF(AND(_Engine!$P$12=1,BD208&gt;0),ROUND(MIN(_Engine!$O$12,BD208+Z209),2),0)</f>
        <v>0</v>
      </c>
      <c r="AK209" s="28">
        <f>IF(AND(_Engine!$P$3=1,AU208&gt;0),ROUND(MAX(0,MIN(AU208+Q209-AA209,BE209-0)),2),0)</f>
        <v>0</v>
      </c>
      <c r="AL209" s="28">
        <f>IF(AND(_Engine!$P$4=1,AV208&gt;0),ROUND(MAX(0,MIN(AV208+R209-AB209,BE209-SUM(AK209:AK209))),2),0)</f>
        <v>0</v>
      </c>
      <c r="AM209" s="28">
        <f>IF(AND(_Engine!$P$5=1,AW208&gt;0),ROUND(MAX(0,MIN(AW208+S209-AC209,BE209-SUM(AK209:AL209))),2),0)</f>
        <v>0</v>
      </c>
      <c r="AN209" s="28">
        <f>IF(AND(_Engine!$P$6=1,AX208&gt;0),ROUND(MAX(0,MIN(AX208+T209-AD209,BE209-SUM(AK209:AM209))),2),0)</f>
        <v>0</v>
      </c>
      <c r="AO209" s="28">
        <f>IF(AND(_Engine!$P$7=1,AY208&gt;0),ROUND(MAX(0,MIN(AY208+U209-AE209,BE209-SUM(AK209:AN209))),2),0)</f>
        <v>0</v>
      </c>
      <c r="AP209" s="28">
        <f>IF(AND(_Engine!$P$8=1,AZ208&gt;0),ROUND(MAX(0,MIN(AZ208+V209-AF209,BE209-SUM(AK209:AO209))),2),0)</f>
        <v>0</v>
      </c>
      <c r="AQ209" s="28">
        <f>IF(AND(_Engine!$P$9=1,BA208&gt;0),ROUND(MAX(0,MIN(BA208+W209-AG209,BE209-SUM(AK209:AP209))),2),0)</f>
        <v>0</v>
      </c>
      <c r="AR209" s="28">
        <f>IF(AND(_Engine!$P$10=1,BB208&gt;0),ROUND(MAX(0,MIN(BB208+X209-AH209,BE209-SUM(AK209:AQ209))),2),0)</f>
        <v>0</v>
      </c>
      <c r="AS209" s="28">
        <f>IF(AND(_Engine!$P$11=1,BC208&gt;0),ROUND(MAX(0,MIN(BC208+Y209-AI209,BE209-SUM(AK209:AR209))),2),0)</f>
        <v>0</v>
      </c>
      <c r="AT209" s="28">
        <f>IF(AND(_Engine!$P$12=1,BD208&gt;0),ROUND(MAX(0,MIN(BD208+Z209-AJ209,BE209-SUM(AK209:AS209))),2),0)</f>
        <v>0</v>
      </c>
      <c r="AU209" s="28">
        <f>IF(_Engine!$P$3=1,MAX(0,ROUND(AU208+Q209-AA209-AK209,2)),0)</f>
        <v>0</v>
      </c>
      <c r="AV209" s="28">
        <f>IF(_Engine!$P$4=1,MAX(0,ROUND(AV208+R209-AB209-AL209,2)),0)</f>
        <v>0</v>
      </c>
      <c r="AW209" s="28">
        <f>IF(_Engine!$P$5=1,MAX(0,ROUND(AW208+S209-AC209-AM209,2)),0)</f>
        <v>0</v>
      </c>
      <c r="AX209" s="28">
        <f>IF(_Engine!$P$6=1,MAX(0,ROUND(AX208+T209-AD209-AN209,2)),0)</f>
        <v>0</v>
      </c>
      <c r="AY209" s="28">
        <f>IF(_Engine!$P$7=1,MAX(0,ROUND(AY208+U209-AE209-AO209,2)),0)</f>
        <v>0</v>
      </c>
      <c r="AZ209" s="28">
        <f>IF(_Engine!$P$8=1,MAX(0,ROUND(AZ208+V209-AF209-AP209,2)),0)</f>
        <v>0</v>
      </c>
      <c r="BA209" s="28">
        <f>IF(_Engine!$P$9=1,MAX(0,ROUND(BA208+W209-AG209-AQ209,2)),0)</f>
        <v>0</v>
      </c>
      <c r="BB209" s="28">
        <f>IF(_Engine!$P$10=1,MAX(0,ROUND(BB208+X209-AH209-AR209,2)),0)</f>
        <v>0</v>
      </c>
      <c r="BC209" s="28">
        <f>IF(_Engine!$P$11=1,MAX(0,ROUND(BC208+Y209-AI209-AS209,2)),0)</f>
        <v>0</v>
      </c>
      <c r="BD209" s="28">
        <f>IF(_Engine!$P$12=1,MAX(0,ROUND(BD208+Z209-AJ209-AT209,2)),0)</f>
        <v>0</v>
      </c>
      <c r="BE209" s="28">
        <f>ROUND(IFERROR('Debt Planner'!$C$8,0)+IFERROR(C209,0)+MAX(0,_Engine!$E$14-SUM(AA209:AJ209)),2)</f>
        <v>0</v>
      </c>
    </row>
    <row r="210" spans="1:57" x14ac:dyDescent="0.3">
      <c r="A210" s="24">
        <v>202</v>
      </c>
      <c r="B210" s="25">
        <f t="shared" ca="1" si="11"/>
        <v>52311</v>
      </c>
      <c r="C210" s="26">
        <v>0</v>
      </c>
      <c r="D210" s="27">
        <f t="shared" si="9"/>
        <v>0</v>
      </c>
      <c r="E210" s="18" t="str">
        <f>IF(_Engine!$P$3=0,"",IF((AA210+AK210)&gt;0,AA210+AK210,""))</f>
        <v/>
      </c>
      <c r="F210" s="18" t="str">
        <f>IF(_Engine!$P$4=0,"",IF((AB210+AL210)&gt;0,AB210+AL210,""))</f>
        <v/>
      </c>
      <c r="G210" s="18" t="str">
        <f>IF(_Engine!$P$5=0,"",IF((AC210+AM210)&gt;0,AC210+AM210,""))</f>
        <v/>
      </c>
      <c r="H210" s="18" t="str">
        <f>IF(_Engine!$P$6=0,"",IF((AD210+AN210)&gt;0,AD210+AN210,""))</f>
        <v/>
      </c>
      <c r="I210" s="18" t="str">
        <f>IF(_Engine!$P$7=0,"",IF((AE210+AO210)&gt;0,AE210+AO210,""))</f>
        <v/>
      </c>
      <c r="J210" s="18" t="str">
        <f>IF(_Engine!$P$8=0,"",IF((AF210+AP210)&gt;0,AF210+AP210,""))</f>
        <v/>
      </c>
      <c r="K210" s="18" t="str">
        <f>IF(_Engine!$P$9=0,"",IF((AG210+AQ210)&gt;0,AG210+AQ210,""))</f>
        <v/>
      </c>
      <c r="L210" s="18" t="str">
        <f>IF(_Engine!$P$10=0,"",IF((AH210+AR210)&gt;0,AH210+AR210,""))</f>
        <v/>
      </c>
      <c r="M210" s="18" t="str">
        <f>IF(_Engine!$P$11=0,"",IF((AI210+AS210)&gt;0,AI210+AS210,""))</f>
        <v/>
      </c>
      <c r="N210" s="18" t="str">
        <f>IF(_Engine!$P$12=0,"",IF((AJ210+AT210)&gt;0,AJ210+AT210,""))</f>
        <v/>
      </c>
      <c r="O210" s="27">
        <f t="shared" si="10"/>
        <v>0</v>
      </c>
      <c r="Q210" s="28">
        <f>IF(AND(_Engine!$P$3=1,AU209&gt;0),ROUND(AU209*_Engine!$N$3/12,2),0)</f>
        <v>0</v>
      </c>
      <c r="R210" s="28">
        <f>IF(AND(_Engine!$P$4=1,AV209&gt;0),ROUND(AV209*_Engine!$N$4/12,2),0)</f>
        <v>0</v>
      </c>
      <c r="S210" s="28">
        <f>IF(AND(_Engine!$P$5=1,AW209&gt;0),ROUND(AW209*_Engine!$N$5/12,2),0)</f>
        <v>0</v>
      </c>
      <c r="T210" s="28">
        <f>IF(AND(_Engine!$P$6=1,AX209&gt;0),ROUND(AX209*_Engine!$N$6/12,2),0)</f>
        <v>0</v>
      </c>
      <c r="U210" s="28">
        <f>IF(AND(_Engine!$P$7=1,AY209&gt;0),ROUND(AY209*_Engine!$N$7/12,2),0)</f>
        <v>0</v>
      </c>
      <c r="V210" s="28">
        <f>IF(AND(_Engine!$P$8=1,AZ209&gt;0),ROUND(AZ209*_Engine!$N$8/12,2),0)</f>
        <v>0</v>
      </c>
      <c r="W210" s="28">
        <f>IF(AND(_Engine!$P$9=1,BA209&gt;0),ROUND(BA209*_Engine!$N$9/12,2),0)</f>
        <v>0</v>
      </c>
      <c r="X210" s="28">
        <f>IF(AND(_Engine!$P$10=1,BB209&gt;0),ROUND(BB209*_Engine!$N$10/12,2),0)</f>
        <v>0</v>
      </c>
      <c r="Y210" s="28">
        <f>IF(AND(_Engine!$P$11=1,BC209&gt;0),ROUND(BC209*_Engine!$N$11/12,2),0)</f>
        <v>0</v>
      </c>
      <c r="Z210" s="28">
        <f>IF(AND(_Engine!$P$12=1,BD209&gt;0),ROUND(BD209*_Engine!$N$12/12,2),0)</f>
        <v>0</v>
      </c>
      <c r="AA210" s="28">
        <f>IF(AND(_Engine!$P$3=1,AU209&gt;0),ROUND(MIN(_Engine!$O$3,AU209+Q210),2),0)</f>
        <v>0</v>
      </c>
      <c r="AB210" s="28">
        <f>IF(AND(_Engine!$P$4=1,AV209&gt;0),ROUND(MIN(_Engine!$O$4,AV209+R210),2),0)</f>
        <v>0</v>
      </c>
      <c r="AC210" s="28">
        <f>IF(AND(_Engine!$P$5=1,AW209&gt;0),ROUND(MIN(_Engine!$O$5,AW209+S210),2),0)</f>
        <v>0</v>
      </c>
      <c r="AD210" s="28">
        <f>IF(AND(_Engine!$P$6=1,AX209&gt;0),ROUND(MIN(_Engine!$O$6,AX209+T210),2),0)</f>
        <v>0</v>
      </c>
      <c r="AE210" s="28">
        <f>IF(AND(_Engine!$P$7=1,AY209&gt;0),ROUND(MIN(_Engine!$O$7,AY209+U210),2),0)</f>
        <v>0</v>
      </c>
      <c r="AF210" s="28">
        <f>IF(AND(_Engine!$P$8=1,AZ209&gt;0),ROUND(MIN(_Engine!$O$8,AZ209+V210),2),0)</f>
        <v>0</v>
      </c>
      <c r="AG210" s="28">
        <f>IF(AND(_Engine!$P$9=1,BA209&gt;0),ROUND(MIN(_Engine!$O$9,BA209+W210),2),0)</f>
        <v>0</v>
      </c>
      <c r="AH210" s="28">
        <f>IF(AND(_Engine!$P$10=1,BB209&gt;0),ROUND(MIN(_Engine!$O$10,BB209+X210),2),0)</f>
        <v>0</v>
      </c>
      <c r="AI210" s="28">
        <f>IF(AND(_Engine!$P$11=1,BC209&gt;0),ROUND(MIN(_Engine!$O$11,BC209+Y210),2),0)</f>
        <v>0</v>
      </c>
      <c r="AJ210" s="28">
        <f>IF(AND(_Engine!$P$12=1,BD209&gt;0),ROUND(MIN(_Engine!$O$12,BD209+Z210),2),0)</f>
        <v>0</v>
      </c>
      <c r="AK210" s="28">
        <f>IF(AND(_Engine!$P$3=1,AU209&gt;0),ROUND(MAX(0,MIN(AU209+Q210-AA210,BE210-0)),2),0)</f>
        <v>0</v>
      </c>
      <c r="AL210" s="28">
        <f>IF(AND(_Engine!$P$4=1,AV209&gt;0),ROUND(MAX(0,MIN(AV209+R210-AB210,BE210-SUM(AK210:AK210))),2),0)</f>
        <v>0</v>
      </c>
      <c r="AM210" s="28">
        <f>IF(AND(_Engine!$P$5=1,AW209&gt;0),ROUND(MAX(0,MIN(AW209+S210-AC210,BE210-SUM(AK210:AL210))),2),0)</f>
        <v>0</v>
      </c>
      <c r="AN210" s="28">
        <f>IF(AND(_Engine!$P$6=1,AX209&gt;0),ROUND(MAX(0,MIN(AX209+T210-AD210,BE210-SUM(AK210:AM210))),2),0)</f>
        <v>0</v>
      </c>
      <c r="AO210" s="28">
        <f>IF(AND(_Engine!$P$7=1,AY209&gt;0),ROUND(MAX(0,MIN(AY209+U210-AE210,BE210-SUM(AK210:AN210))),2),0)</f>
        <v>0</v>
      </c>
      <c r="AP210" s="28">
        <f>IF(AND(_Engine!$P$8=1,AZ209&gt;0),ROUND(MAX(0,MIN(AZ209+V210-AF210,BE210-SUM(AK210:AO210))),2),0)</f>
        <v>0</v>
      </c>
      <c r="AQ210" s="28">
        <f>IF(AND(_Engine!$P$9=1,BA209&gt;0),ROUND(MAX(0,MIN(BA209+W210-AG210,BE210-SUM(AK210:AP210))),2),0)</f>
        <v>0</v>
      </c>
      <c r="AR210" s="28">
        <f>IF(AND(_Engine!$P$10=1,BB209&gt;0),ROUND(MAX(0,MIN(BB209+X210-AH210,BE210-SUM(AK210:AQ210))),2),0)</f>
        <v>0</v>
      </c>
      <c r="AS210" s="28">
        <f>IF(AND(_Engine!$P$11=1,BC209&gt;0),ROUND(MAX(0,MIN(BC209+Y210-AI210,BE210-SUM(AK210:AR210))),2),0)</f>
        <v>0</v>
      </c>
      <c r="AT210" s="28">
        <f>IF(AND(_Engine!$P$12=1,BD209&gt;0),ROUND(MAX(0,MIN(BD209+Z210-AJ210,BE210-SUM(AK210:AS210))),2),0)</f>
        <v>0</v>
      </c>
      <c r="AU210" s="28">
        <f>IF(_Engine!$P$3=1,MAX(0,ROUND(AU209+Q210-AA210-AK210,2)),0)</f>
        <v>0</v>
      </c>
      <c r="AV210" s="28">
        <f>IF(_Engine!$P$4=1,MAX(0,ROUND(AV209+R210-AB210-AL210,2)),0)</f>
        <v>0</v>
      </c>
      <c r="AW210" s="28">
        <f>IF(_Engine!$P$5=1,MAX(0,ROUND(AW209+S210-AC210-AM210,2)),0)</f>
        <v>0</v>
      </c>
      <c r="AX210" s="28">
        <f>IF(_Engine!$P$6=1,MAX(0,ROUND(AX209+T210-AD210-AN210,2)),0)</f>
        <v>0</v>
      </c>
      <c r="AY210" s="28">
        <f>IF(_Engine!$P$7=1,MAX(0,ROUND(AY209+U210-AE210-AO210,2)),0)</f>
        <v>0</v>
      </c>
      <c r="AZ210" s="28">
        <f>IF(_Engine!$P$8=1,MAX(0,ROUND(AZ209+V210-AF210-AP210,2)),0)</f>
        <v>0</v>
      </c>
      <c r="BA210" s="28">
        <f>IF(_Engine!$P$9=1,MAX(0,ROUND(BA209+W210-AG210-AQ210,2)),0)</f>
        <v>0</v>
      </c>
      <c r="BB210" s="28">
        <f>IF(_Engine!$P$10=1,MAX(0,ROUND(BB209+X210-AH210-AR210,2)),0)</f>
        <v>0</v>
      </c>
      <c r="BC210" s="28">
        <f>IF(_Engine!$P$11=1,MAX(0,ROUND(BC209+Y210-AI210-AS210,2)),0)</f>
        <v>0</v>
      </c>
      <c r="BD210" s="28">
        <f>IF(_Engine!$P$12=1,MAX(0,ROUND(BD209+Z210-AJ210-AT210,2)),0)</f>
        <v>0</v>
      </c>
      <c r="BE210" s="28">
        <f>ROUND(IFERROR('Debt Planner'!$C$8,0)+IFERROR(C210,0)+MAX(0,_Engine!$E$14-SUM(AA210:AJ210)),2)</f>
        <v>0</v>
      </c>
    </row>
    <row r="211" spans="1:57" x14ac:dyDescent="0.3">
      <c r="A211" s="24">
        <v>203</v>
      </c>
      <c r="B211" s="25">
        <f t="shared" ca="1" si="11"/>
        <v>52342</v>
      </c>
      <c r="C211" s="26">
        <v>0</v>
      </c>
      <c r="D211" s="27">
        <f t="shared" si="9"/>
        <v>0</v>
      </c>
      <c r="E211" s="18" t="str">
        <f>IF(_Engine!$P$3=0,"",IF((AA211+AK211)&gt;0,AA211+AK211,""))</f>
        <v/>
      </c>
      <c r="F211" s="18" t="str">
        <f>IF(_Engine!$P$4=0,"",IF((AB211+AL211)&gt;0,AB211+AL211,""))</f>
        <v/>
      </c>
      <c r="G211" s="18" t="str">
        <f>IF(_Engine!$P$5=0,"",IF((AC211+AM211)&gt;0,AC211+AM211,""))</f>
        <v/>
      </c>
      <c r="H211" s="18" t="str">
        <f>IF(_Engine!$P$6=0,"",IF((AD211+AN211)&gt;0,AD211+AN211,""))</f>
        <v/>
      </c>
      <c r="I211" s="18" t="str">
        <f>IF(_Engine!$P$7=0,"",IF((AE211+AO211)&gt;0,AE211+AO211,""))</f>
        <v/>
      </c>
      <c r="J211" s="18" t="str">
        <f>IF(_Engine!$P$8=0,"",IF((AF211+AP211)&gt;0,AF211+AP211,""))</f>
        <v/>
      </c>
      <c r="K211" s="18" t="str">
        <f>IF(_Engine!$P$9=0,"",IF((AG211+AQ211)&gt;0,AG211+AQ211,""))</f>
        <v/>
      </c>
      <c r="L211" s="18" t="str">
        <f>IF(_Engine!$P$10=0,"",IF((AH211+AR211)&gt;0,AH211+AR211,""))</f>
        <v/>
      </c>
      <c r="M211" s="18" t="str">
        <f>IF(_Engine!$P$11=0,"",IF((AI211+AS211)&gt;0,AI211+AS211,""))</f>
        <v/>
      </c>
      <c r="N211" s="18" t="str">
        <f>IF(_Engine!$P$12=0,"",IF((AJ211+AT211)&gt;0,AJ211+AT211,""))</f>
        <v/>
      </c>
      <c r="O211" s="27">
        <f t="shared" si="10"/>
        <v>0</v>
      </c>
      <c r="Q211" s="28">
        <f>IF(AND(_Engine!$P$3=1,AU210&gt;0),ROUND(AU210*_Engine!$N$3/12,2),0)</f>
        <v>0</v>
      </c>
      <c r="R211" s="28">
        <f>IF(AND(_Engine!$P$4=1,AV210&gt;0),ROUND(AV210*_Engine!$N$4/12,2),0)</f>
        <v>0</v>
      </c>
      <c r="S211" s="28">
        <f>IF(AND(_Engine!$P$5=1,AW210&gt;0),ROUND(AW210*_Engine!$N$5/12,2),0)</f>
        <v>0</v>
      </c>
      <c r="T211" s="28">
        <f>IF(AND(_Engine!$P$6=1,AX210&gt;0),ROUND(AX210*_Engine!$N$6/12,2),0)</f>
        <v>0</v>
      </c>
      <c r="U211" s="28">
        <f>IF(AND(_Engine!$P$7=1,AY210&gt;0),ROUND(AY210*_Engine!$N$7/12,2),0)</f>
        <v>0</v>
      </c>
      <c r="V211" s="28">
        <f>IF(AND(_Engine!$P$8=1,AZ210&gt;0),ROUND(AZ210*_Engine!$N$8/12,2),0)</f>
        <v>0</v>
      </c>
      <c r="W211" s="28">
        <f>IF(AND(_Engine!$P$9=1,BA210&gt;0),ROUND(BA210*_Engine!$N$9/12,2),0)</f>
        <v>0</v>
      </c>
      <c r="X211" s="28">
        <f>IF(AND(_Engine!$P$10=1,BB210&gt;0),ROUND(BB210*_Engine!$N$10/12,2),0)</f>
        <v>0</v>
      </c>
      <c r="Y211" s="28">
        <f>IF(AND(_Engine!$P$11=1,BC210&gt;0),ROUND(BC210*_Engine!$N$11/12,2),0)</f>
        <v>0</v>
      </c>
      <c r="Z211" s="28">
        <f>IF(AND(_Engine!$P$12=1,BD210&gt;0),ROUND(BD210*_Engine!$N$12/12,2),0)</f>
        <v>0</v>
      </c>
      <c r="AA211" s="28">
        <f>IF(AND(_Engine!$P$3=1,AU210&gt;0),ROUND(MIN(_Engine!$O$3,AU210+Q211),2),0)</f>
        <v>0</v>
      </c>
      <c r="AB211" s="28">
        <f>IF(AND(_Engine!$P$4=1,AV210&gt;0),ROUND(MIN(_Engine!$O$4,AV210+R211),2),0)</f>
        <v>0</v>
      </c>
      <c r="AC211" s="28">
        <f>IF(AND(_Engine!$P$5=1,AW210&gt;0),ROUND(MIN(_Engine!$O$5,AW210+S211),2),0)</f>
        <v>0</v>
      </c>
      <c r="AD211" s="28">
        <f>IF(AND(_Engine!$P$6=1,AX210&gt;0),ROUND(MIN(_Engine!$O$6,AX210+T211),2),0)</f>
        <v>0</v>
      </c>
      <c r="AE211" s="28">
        <f>IF(AND(_Engine!$P$7=1,AY210&gt;0),ROUND(MIN(_Engine!$O$7,AY210+U211),2),0)</f>
        <v>0</v>
      </c>
      <c r="AF211" s="28">
        <f>IF(AND(_Engine!$P$8=1,AZ210&gt;0),ROUND(MIN(_Engine!$O$8,AZ210+V211),2),0)</f>
        <v>0</v>
      </c>
      <c r="AG211" s="28">
        <f>IF(AND(_Engine!$P$9=1,BA210&gt;0),ROUND(MIN(_Engine!$O$9,BA210+W211),2),0)</f>
        <v>0</v>
      </c>
      <c r="AH211" s="28">
        <f>IF(AND(_Engine!$P$10=1,BB210&gt;0),ROUND(MIN(_Engine!$O$10,BB210+X211),2),0)</f>
        <v>0</v>
      </c>
      <c r="AI211" s="28">
        <f>IF(AND(_Engine!$P$11=1,BC210&gt;0),ROUND(MIN(_Engine!$O$11,BC210+Y211),2),0)</f>
        <v>0</v>
      </c>
      <c r="AJ211" s="28">
        <f>IF(AND(_Engine!$P$12=1,BD210&gt;0),ROUND(MIN(_Engine!$O$12,BD210+Z211),2),0)</f>
        <v>0</v>
      </c>
      <c r="AK211" s="28">
        <f>IF(AND(_Engine!$P$3=1,AU210&gt;0),ROUND(MAX(0,MIN(AU210+Q211-AA211,BE211-0)),2),0)</f>
        <v>0</v>
      </c>
      <c r="AL211" s="28">
        <f>IF(AND(_Engine!$P$4=1,AV210&gt;0),ROUND(MAX(0,MIN(AV210+R211-AB211,BE211-SUM(AK211:AK211))),2),0)</f>
        <v>0</v>
      </c>
      <c r="AM211" s="28">
        <f>IF(AND(_Engine!$P$5=1,AW210&gt;0),ROUND(MAX(0,MIN(AW210+S211-AC211,BE211-SUM(AK211:AL211))),2),0)</f>
        <v>0</v>
      </c>
      <c r="AN211" s="28">
        <f>IF(AND(_Engine!$P$6=1,AX210&gt;0),ROUND(MAX(0,MIN(AX210+T211-AD211,BE211-SUM(AK211:AM211))),2),0)</f>
        <v>0</v>
      </c>
      <c r="AO211" s="28">
        <f>IF(AND(_Engine!$P$7=1,AY210&gt;0),ROUND(MAX(0,MIN(AY210+U211-AE211,BE211-SUM(AK211:AN211))),2),0)</f>
        <v>0</v>
      </c>
      <c r="AP211" s="28">
        <f>IF(AND(_Engine!$P$8=1,AZ210&gt;0),ROUND(MAX(0,MIN(AZ210+V211-AF211,BE211-SUM(AK211:AO211))),2),0)</f>
        <v>0</v>
      </c>
      <c r="AQ211" s="28">
        <f>IF(AND(_Engine!$P$9=1,BA210&gt;0),ROUND(MAX(0,MIN(BA210+W211-AG211,BE211-SUM(AK211:AP211))),2),0)</f>
        <v>0</v>
      </c>
      <c r="AR211" s="28">
        <f>IF(AND(_Engine!$P$10=1,BB210&gt;0),ROUND(MAX(0,MIN(BB210+X211-AH211,BE211-SUM(AK211:AQ211))),2),0)</f>
        <v>0</v>
      </c>
      <c r="AS211" s="28">
        <f>IF(AND(_Engine!$P$11=1,BC210&gt;0),ROUND(MAX(0,MIN(BC210+Y211-AI211,BE211-SUM(AK211:AR211))),2),0)</f>
        <v>0</v>
      </c>
      <c r="AT211" s="28">
        <f>IF(AND(_Engine!$P$12=1,BD210&gt;0),ROUND(MAX(0,MIN(BD210+Z211-AJ211,BE211-SUM(AK211:AS211))),2),0)</f>
        <v>0</v>
      </c>
      <c r="AU211" s="28">
        <f>IF(_Engine!$P$3=1,MAX(0,ROUND(AU210+Q211-AA211-AK211,2)),0)</f>
        <v>0</v>
      </c>
      <c r="AV211" s="28">
        <f>IF(_Engine!$P$4=1,MAX(0,ROUND(AV210+R211-AB211-AL211,2)),0)</f>
        <v>0</v>
      </c>
      <c r="AW211" s="28">
        <f>IF(_Engine!$P$5=1,MAX(0,ROUND(AW210+S211-AC211-AM211,2)),0)</f>
        <v>0</v>
      </c>
      <c r="AX211" s="28">
        <f>IF(_Engine!$P$6=1,MAX(0,ROUND(AX210+T211-AD211-AN211,2)),0)</f>
        <v>0</v>
      </c>
      <c r="AY211" s="28">
        <f>IF(_Engine!$P$7=1,MAX(0,ROUND(AY210+U211-AE211-AO211,2)),0)</f>
        <v>0</v>
      </c>
      <c r="AZ211" s="28">
        <f>IF(_Engine!$P$8=1,MAX(0,ROUND(AZ210+V211-AF211-AP211,2)),0)</f>
        <v>0</v>
      </c>
      <c r="BA211" s="28">
        <f>IF(_Engine!$P$9=1,MAX(0,ROUND(BA210+W211-AG211-AQ211,2)),0)</f>
        <v>0</v>
      </c>
      <c r="BB211" s="28">
        <f>IF(_Engine!$P$10=1,MAX(0,ROUND(BB210+X211-AH211-AR211,2)),0)</f>
        <v>0</v>
      </c>
      <c r="BC211" s="28">
        <f>IF(_Engine!$P$11=1,MAX(0,ROUND(BC210+Y211-AI211-AS211,2)),0)</f>
        <v>0</v>
      </c>
      <c r="BD211" s="28">
        <f>IF(_Engine!$P$12=1,MAX(0,ROUND(BD210+Z211-AJ211-AT211,2)),0)</f>
        <v>0</v>
      </c>
      <c r="BE211" s="28">
        <f>ROUND(IFERROR('Debt Planner'!$C$8,0)+IFERROR(C211,0)+MAX(0,_Engine!$E$14-SUM(AA211:AJ211)),2)</f>
        <v>0</v>
      </c>
    </row>
    <row r="212" spans="1:57" x14ac:dyDescent="0.3">
      <c r="A212" s="24">
        <v>204</v>
      </c>
      <c r="B212" s="25">
        <f t="shared" ca="1" si="11"/>
        <v>52372</v>
      </c>
      <c r="C212" s="26">
        <v>0</v>
      </c>
      <c r="D212" s="27">
        <f t="shared" si="9"/>
        <v>0</v>
      </c>
      <c r="E212" s="18" t="str">
        <f>IF(_Engine!$P$3=0,"",IF((AA212+AK212)&gt;0,AA212+AK212,""))</f>
        <v/>
      </c>
      <c r="F212" s="18" t="str">
        <f>IF(_Engine!$P$4=0,"",IF((AB212+AL212)&gt;0,AB212+AL212,""))</f>
        <v/>
      </c>
      <c r="G212" s="18" t="str">
        <f>IF(_Engine!$P$5=0,"",IF((AC212+AM212)&gt;0,AC212+AM212,""))</f>
        <v/>
      </c>
      <c r="H212" s="18" t="str">
        <f>IF(_Engine!$P$6=0,"",IF((AD212+AN212)&gt;0,AD212+AN212,""))</f>
        <v/>
      </c>
      <c r="I212" s="18" t="str">
        <f>IF(_Engine!$P$7=0,"",IF((AE212+AO212)&gt;0,AE212+AO212,""))</f>
        <v/>
      </c>
      <c r="J212" s="18" t="str">
        <f>IF(_Engine!$P$8=0,"",IF((AF212+AP212)&gt;0,AF212+AP212,""))</f>
        <v/>
      </c>
      <c r="K212" s="18" t="str">
        <f>IF(_Engine!$P$9=0,"",IF((AG212+AQ212)&gt;0,AG212+AQ212,""))</f>
        <v/>
      </c>
      <c r="L212" s="18" t="str">
        <f>IF(_Engine!$P$10=0,"",IF((AH212+AR212)&gt;0,AH212+AR212,""))</f>
        <v/>
      </c>
      <c r="M212" s="18" t="str">
        <f>IF(_Engine!$P$11=0,"",IF((AI212+AS212)&gt;0,AI212+AS212,""))</f>
        <v/>
      </c>
      <c r="N212" s="18" t="str">
        <f>IF(_Engine!$P$12=0,"",IF((AJ212+AT212)&gt;0,AJ212+AT212,""))</f>
        <v/>
      </c>
      <c r="O212" s="27">
        <f t="shared" si="10"/>
        <v>0</v>
      </c>
      <c r="Q212" s="28">
        <f>IF(AND(_Engine!$P$3=1,AU211&gt;0),ROUND(AU211*_Engine!$N$3/12,2),0)</f>
        <v>0</v>
      </c>
      <c r="R212" s="28">
        <f>IF(AND(_Engine!$P$4=1,AV211&gt;0),ROUND(AV211*_Engine!$N$4/12,2),0)</f>
        <v>0</v>
      </c>
      <c r="S212" s="28">
        <f>IF(AND(_Engine!$P$5=1,AW211&gt;0),ROUND(AW211*_Engine!$N$5/12,2),0)</f>
        <v>0</v>
      </c>
      <c r="T212" s="28">
        <f>IF(AND(_Engine!$P$6=1,AX211&gt;0),ROUND(AX211*_Engine!$N$6/12,2),0)</f>
        <v>0</v>
      </c>
      <c r="U212" s="28">
        <f>IF(AND(_Engine!$P$7=1,AY211&gt;0),ROUND(AY211*_Engine!$N$7/12,2),0)</f>
        <v>0</v>
      </c>
      <c r="V212" s="28">
        <f>IF(AND(_Engine!$P$8=1,AZ211&gt;0),ROUND(AZ211*_Engine!$N$8/12,2),0)</f>
        <v>0</v>
      </c>
      <c r="W212" s="28">
        <f>IF(AND(_Engine!$P$9=1,BA211&gt;0),ROUND(BA211*_Engine!$N$9/12,2),0)</f>
        <v>0</v>
      </c>
      <c r="X212" s="28">
        <f>IF(AND(_Engine!$P$10=1,BB211&gt;0),ROUND(BB211*_Engine!$N$10/12,2),0)</f>
        <v>0</v>
      </c>
      <c r="Y212" s="28">
        <f>IF(AND(_Engine!$P$11=1,BC211&gt;0),ROUND(BC211*_Engine!$N$11/12,2),0)</f>
        <v>0</v>
      </c>
      <c r="Z212" s="28">
        <f>IF(AND(_Engine!$P$12=1,BD211&gt;0),ROUND(BD211*_Engine!$N$12/12,2),0)</f>
        <v>0</v>
      </c>
      <c r="AA212" s="28">
        <f>IF(AND(_Engine!$P$3=1,AU211&gt;0),ROUND(MIN(_Engine!$O$3,AU211+Q212),2),0)</f>
        <v>0</v>
      </c>
      <c r="AB212" s="28">
        <f>IF(AND(_Engine!$P$4=1,AV211&gt;0),ROUND(MIN(_Engine!$O$4,AV211+R212),2),0)</f>
        <v>0</v>
      </c>
      <c r="AC212" s="28">
        <f>IF(AND(_Engine!$P$5=1,AW211&gt;0),ROUND(MIN(_Engine!$O$5,AW211+S212),2),0)</f>
        <v>0</v>
      </c>
      <c r="AD212" s="28">
        <f>IF(AND(_Engine!$P$6=1,AX211&gt;0),ROUND(MIN(_Engine!$O$6,AX211+T212),2),0)</f>
        <v>0</v>
      </c>
      <c r="AE212" s="28">
        <f>IF(AND(_Engine!$P$7=1,AY211&gt;0),ROUND(MIN(_Engine!$O$7,AY211+U212),2),0)</f>
        <v>0</v>
      </c>
      <c r="AF212" s="28">
        <f>IF(AND(_Engine!$P$8=1,AZ211&gt;0),ROUND(MIN(_Engine!$O$8,AZ211+V212),2),0)</f>
        <v>0</v>
      </c>
      <c r="AG212" s="28">
        <f>IF(AND(_Engine!$P$9=1,BA211&gt;0),ROUND(MIN(_Engine!$O$9,BA211+W212),2),0)</f>
        <v>0</v>
      </c>
      <c r="AH212" s="28">
        <f>IF(AND(_Engine!$P$10=1,BB211&gt;0),ROUND(MIN(_Engine!$O$10,BB211+X212),2),0)</f>
        <v>0</v>
      </c>
      <c r="AI212" s="28">
        <f>IF(AND(_Engine!$P$11=1,BC211&gt;0),ROUND(MIN(_Engine!$O$11,BC211+Y212),2),0)</f>
        <v>0</v>
      </c>
      <c r="AJ212" s="28">
        <f>IF(AND(_Engine!$P$12=1,BD211&gt;0),ROUND(MIN(_Engine!$O$12,BD211+Z212),2),0)</f>
        <v>0</v>
      </c>
      <c r="AK212" s="28">
        <f>IF(AND(_Engine!$P$3=1,AU211&gt;0),ROUND(MAX(0,MIN(AU211+Q212-AA212,BE212-0)),2),0)</f>
        <v>0</v>
      </c>
      <c r="AL212" s="28">
        <f>IF(AND(_Engine!$P$4=1,AV211&gt;0),ROUND(MAX(0,MIN(AV211+R212-AB212,BE212-SUM(AK212:AK212))),2),0)</f>
        <v>0</v>
      </c>
      <c r="AM212" s="28">
        <f>IF(AND(_Engine!$P$5=1,AW211&gt;0),ROUND(MAX(0,MIN(AW211+S212-AC212,BE212-SUM(AK212:AL212))),2),0)</f>
        <v>0</v>
      </c>
      <c r="AN212" s="28">
        <f>IF(AND(_Engine!$P$6=1,AX211&gt;0),ROUND(MAX(0,MIN(AX211+T212-AD212,BE212-SUM(AK212:AM212))),2),0)</f>
        <v>0</v>
      </c>
      <c r="AO212" s="28">
        <f>IF(AND(_Engine!$P$7=1,AY211&gt;0),ROUND(MAX(0,MIN(AY211+U212-AE212,BE212-SUM(AK212:AN212))),2),0)</f>
        <v>0</v>
      </c>
      <c r="AP212" s="28">
        <f>IF(AND(_Engine!$P$8=1,AZ211&gt;0),ROUND(MAX(0,MIN(AZ211+V212-AF212,BE212-SUM(AK212:AO212))),2),0)</f>
        <v>0</v>
      </c>
      <c r="AQ212" s="28">
        <f>IF(AND(_Engine!$P$9=1,BA211&gt;0),ROUND(MAX(0,MIN(BA211+W212-AG212,BE212-SUM(AK212:AP212))),2),0)</f>
        <v>0</v>
      </c>
      <c r="AR212" s="28">
        <f>IF(AND(_Engine!$P$10=1,BB211&gt;0),ROUND(MAX(0,MIN(BB211+X212-AH212,BE212-SUM(AK212:AQ212))),2),0)</f>
        <v>0</v>
      </c>
      <c r="AS212" s="28">
        <f>IF(AND(_Engine!$P$11=1,BC211&gt;0),ROUND(MAX(0,MIN(BC211+Y212-AI212,BE212-SUM(AK212:AR212))),2),0)</f>
        <v>0</v>
      </c>
      <c r="AT212" s="28">
        <f>IF(AND(_Engine!$P$12=1,BD211&gt;0),ROUND(MAX(0,MIN(BD211+Z212-AJ212,BE212-SUM(AK212:AS212))),2),0)</f>
        <v>0</v>
      </c>
      <c r="AU212" s="28">
        <f>IF(_Engine!$P$3=1,MAX(0,ROUND(AU211+Q212-AA212-AK212,2)),0)</f>
        <v>0</v>
      </c>
      <c r="AV212" s="28">
        <f>IF(_Engine!$P$4=1,MAX(0,ROUND(AV211+R212-AB212-AL212,2)),0)</f>
        <v>0</v>
      </c>
      <c r="AW212" s="28">
        <f>IF(_Engine!$P$5=1,MAX(0,ROUND(AW211+S212-AC212-AM212,2)),0)</f>
        <v>0</v>
      </c>
      <c r="AX212" s="28">
        <f>IF(_Engine!$P$6=1,MAX(0,ROUND(AX211+T212-AD212-AN212,2)),0)</f>
        <v>0</v>
      </c>
      <c r="AY212" s="28">
        <f>IF(_Engine!$P$7=1,MAX(0,ROUND(AY211+U212-AE212-AO212,2)),0)</f>
        <v>0</v>
      </c>
      <c r="AZ212" s="28">
        <f>IF(_Engine!$P$8=1,MAX(0,ROUND(AZ211+V212-AF212-AP212,2)),0)</f>
        <v>0</v>
      </c>
      <c r="BA212" s="28">
        <f>IF(_Engine!$P$9=1,MAX(0,ROUND(BA211+W212-AG212-AQ212,2)),0)</f>
        <v>0</v>
      </c>
      <c r="BB212" s="28">
        <f>IF(_Engine!$P$10=1,MAX(0,ROUND(BB211+X212-AH212-AR212,2)),0)</f>
        <v>0</v>
      </c>
      <c r="BC212" s="28">
        <f>IF(_Engine!$P$11=1,MAX(0,ROUND(BC211+Y212-AI212-AS212,2)),0)</f>
        <v>0</v>
      </c>
      <c r="BD212" s="28">
        <f>IF(_Engine!$P$12=1,MAX(0,ROUND(BD211+Z212-AJ212-AT212,2)),0)</f>
        <v>0</v>
      </c>
      <c r="BE212" s="28">
        <f>ROUND(IFERROR('Debt Planner'!$C$8,0)+IFERROR(C212,0)+MAX(0,_Engine!$E$14-SUM(AA212:AJ212)),2)</f>
        <v>0</v>
      </c>
    </row>
    <row r="213" spans="1:57" x14ac:dyDescent="0.3">
      <c r="A213" s="24">
        <v>205</v>
      </c>
      <c r="B213" s="25">
        <f t="shared" ca="1" si="11"/>
        <v>52403</v>
      </c>
      <c r="C213" s="26">
        <v>0</v>
      </c>
      <c r="D213" s="27">
        <f t="shared" si="9"/>
        <v>0</v>
      </c>
      <c r="E213" s="18" t="str">
        <f>IF(_Engine!$P$3=0,"",IF((AA213+AK213)&gt;0,AA213+AK213,""))</f>
        <v/>
      </c>
      <c r="F213" s="18" t="str">
        <f>IF(_Engine!$P$4=0,"",IF((AB213+AL213)&gt;0,AB213+AL213,""))</f>
        <v/>
      </c>
      <c r="G213" s="18" t="str">
        <f>IF(_Engine!$P$5=0,"",IF((AC213+AM213)&gt;0,AC213+AM213,""))</f>
        <v/>
      </c>
      <c r="H213" s="18" t="str">
        <f>IF(_Engine!$P$6=0,"",IF((AD213+AN213)&gt;0,AD213+AN213,""))</f>
        <v/>
      </c>
      <c r="I213" s="18" t="str">
        <f>IF(_Engine!$P$7=0,"",IF((AE213+AO213)&gt;0,AE213+AO213,""))</f>
        <v/>
      </c>
      <c r="J213" s="18" t="str">
        <f>IF(_Engine!$P$8=0,"",IF((AF213+AP213)&gt;0,AF213+AP213,""))</f>
        <v/>
      </c>
      <c r="K213" s="18" t="str">
        <f>IF(_Engine!$P$9=0,"",IF((AG213+AQ213)&gt;0,AG213+AQ213,""))</f>
        <v/>
      </c>
      <c r="L213" s="18" t="str">
        <f>IF(_Engine!$P$10=0,"",IF((AH213+AR213)&gt;0,AH213+AR213,""))</f>
        <v/>
      </c>
      <c r="M213" s="18" t="str">
        <f>IF(_Engine!$P$11=0,"",IF((AI213+AS213)&gt;0,AI213+AS213,""))</f>
        <v/>
      </c>
      <c r="N213" s="18" t="str">
        <f>IF(_Engine!$P$12=0,"",IF((AJ213+AT213)&gt;0,AJ213+AT213,""))</f>
        <v/>
      </c>
      <c r="O213" s="27">
        <f t="shared" si="10"/>
        <v>0</v>
      </c>
      <c r="Q213" s="28">
        <f>IF(AND(_Engine!$P$3=1,AU212&gt;0),ROUND(AU212*_Engine!$N$3/12,2),0)</f>
        <v>0</v>
      </c>
      <c r="R213" s="28">
        <f>IF(AND(_Engine!$P$4=1,AV212&gt;0),ROUND(AV212*_Engine!$N$4/12,2),0)</f>
        <v>0</v>
      </c>
      <c r="S213" s="28">
        <f>IF(AND(_Engine!$P$5=1,AW212&gt;0),ROUND(AW212*_Engine!$N$5/12,2),0)</f>
        <v>0</v>
      </c>
      <c r="T213" s="28">
        <f>IF(AND(_Engine!$P$6=1,AX212&gt;0),ROUND(AX212*_Engine!$N$6/12,2),0)</f>
        <v>0</v>
      </c>
      <c r="U213" s="28">
        <f>IF(AND(_Engine!$P$7=1,AY212&gt;0),ROUND(AY212*_Engine!$N$7/12,2),0)</f>
        <v>0</v>
      </c>
      <c r="V213" s="28">
        <f>IF(AND(_Engine!$P$8=1,AZ212&gt;0),ROUND(AZ212*_Engine!$N$8/12,2),0)</f>
        <v>0</v>
      </c>
      <c r="W213" s="28">
        <f>IF(AND(_Engine!$P$9=1,BA212&gt;0),ROUND(BA212*_Engine!$N$9/12,2),0)</f>
        <v>0</v>
      </c>
      <c r="X213" s="28">
        <f>IF(AND(_Engine!$P$10=1,BB212&gt;0),ROUND(BB212*_Engine!$N$10/12,2),0)</f>
        <v>0</v>
      </c>
      <c r="Y213" s="28">
        <f>IF(AND(_Engine!$P$11=1,BC212&gt;0),ROUND(BC212*_Engine!$N$11/12,2),0)</f>
        <v>0</v>
      </c>
      <c r="Z213" s="28">
        <f>IF(AND(_Engine!$P$12=1,BD212&gt;0),ROUND(BD212*_Engine!$N$12/12,2),0)</f>
        <v>0</v>
      </c>
      <c r="AA213" s="28">
        <f>IF(AND(_Engine!$P$3=1,AU212&gt;0),ROUND(MIN(_Engine!$O$3,AU212+Q213),2),0)</f>
        <v>0</v>
      </c>
      <c r="AB213" s="28">
        <f>IF(AND(_Engine!$P$4=1,AV212&gt;0),ROUND(MIN(_Engine!$O$4,AV212+R213),2),0)</f>
        <v>0</v>
      </c>
      <c r="AC213" s="28">
        <f>IF(AND(_Engine!$P$5=1,AW212&gt;0),ROUND(MIN(_Engine!$O$5,AW212+S213),2),0)</f>
        <v>0</v>
      </c>
      <c r="AD213" s="28">
        <f>IF(AND(_Engine!$P$6=1,AX212&gt;0),ROUND(MIN(_Engine!$O$6,AX212+T213),2),0)</f>
        <v>0</v>
      </c>
      <c r="AE213" s="28">
        <f>IF(AND(_Engine!$P$7=1,AY212&gt;0),ROUND(MIN(_Engine!$O$7,AY212+U213),2),0)</f>
        <v>0</v>
      </c>
      <c r="AF213" s="28">
        <f>IF(AND(_Engine!$P$8=1,AZ212&gt;0),ROUND(MIN(_Engine!$O$8,AZ212+V213),2),0)</f>
        <v>0</v>
      </c>
      <c r="AG213" s="28">
        <f>IF(AND(_Engine!$P$9=1,BA212&gt;0),ROUND(MIN(_Engine!$O$9,BA212+W213),2),0)</f>
        <v>0</v>
      </c>
      <c r="AH213" s="28">
        <f>IF(AND(_Engine!$P$10=1,BB212&gt;0),ROUND(MIN(_Engine!$O$10,BB212+X213),2),0)</f>
        <v>0</v>
      </c>
      <c r="AI213" s="28">
        <f>IF(AND(_Engine!$P$11=1,BC212&gt;0),ROUND(MIN(_Engine!$O$11,BC212+Y213),2),0)</f>
        <v>0</v>
      </c>
      <c r="AJ213" s="28">
        <f>IF(AND(_Engine!$P$12=1,BD212&gt;0),ROUND(MIN(_Engine!$O$12,BD212+Z213),2),0)</f>
        <v>0</v>
      </c>
      <c r="AK213" s="28">
        <f>IF(AND(_Engine!$P$3=1,AU212&gt;0),ROUND(MAX(0,MIN(AU212+Q213-AA213,BE213-0)),2),0)</f>
        <v>0</v>
      </c>
      <c r="AL213" s="28">
        <f>IF(AND(_Engine!$P$4=1,AV212&gt;0),ROUND(MAX(0,MIN(AV212+R213-AB213,BE213-SUM(AK213:AK213))),2),0)</f>
        <v>0</v>
      </c>
      <c r="AM213" s="28">
        <f>IF(AND(_Engine!$P$5=1,AW212&gt;0),ROUND(MAX(0,MIN(AW212+S213-AC213,BE213-SUM(AK213:AL213))),2),0)</f>
        <v>0</v>
      </c>
      <c r="AN213" s="28">
        <f>IF(AND(_Engine!$P$6=1,AX212&gt;0),ROUND(MAX(0,MIN(AX212+T213-AD213,BE213-SUM(AK213:AM213))),2),0)</f>
        <v>0</v>
      </c>
      <c r="AO213" s="28">
        <f>IF(AND(_Engine!$P$7=1,AY212&gt;0),ROUND(MAX(0,MIN(AY212+U213-AE213,BE213-SUM(AK213:AN213))),2),0)</f>
        <v>0</v>
      </c>
      <c r="AP213" s="28">
        <f>IF(AND(_Engine!$P$8=1,AZ212&gt;0),ROUND(MAX(0,MIN(AZ212+V213-AF213,BE213-SUM(AK213:AO213))),2),0)</f>
        <v>0</v>
      </c>
      <c r="AQ213" s="28">
        <f>IF(AND(_Engine!$P$9=1,BA212&gt;0),ROUND(MAX(0,MIN(BA212+W213-AG213,BE213-SUM(AK213:AP213))),2),0)</f>
        <v>0</v>
      </c>
      <c r="AR213" s="28">
        <f>IF(AND(_Engine!$P$10=1,BB212&gt;0),ROUND(MAX(0,MIN(BB212+X213-AH213,BE213-SUM(AK213:AQ213))),2),0)</f>
        <v>0</v>
      </c>
      <c r="AS213" s="28">
        <f>IF(AND(_Engine!$P$11=1,BC212&gt;0),ROUND(MAX(0,MIN(BC212+Y213-AI213,BE213-SUM(AK213:AR213))),2),0)</f>
        <v>0</v>
      </c>
      <c r="AT213" s="28">
        <f>IF(AND(_Engine!$P$12=1,BD212&gt;0),ROUND(MAX(0,MIN(BD212+Z213-AJ213,BE213-SUM(AK213:AS213))),2),0)</f>
        <v>0</v>
      </c>
      <c r="AU213" s="28">
        <f>IF(_Engine!$P$3=1,MAX(0,ROUND(AU212+Q213-AA213-AK213,2)),0)</f>
        <v>0</v>
      </c>
      <c r="AV213" s="28">
        <f>IF(_Engine!$P$4=1,MAX(0,ROUND(AV212+R213-AB213-AL213,2)),0)</f>
        <v>0</v>
      </c>
      <c r="AW213" s="28">
        <f>IF(_Engine!$P$5=1,MAX(0,ROUND(AW212+S213-AC213-AM213,2)),0)</f>
        <v>0</v>
      </c>
      <c r="AX213" s="28">
        <f>IF(_Engine!$P$6=1,MAX(0,ROUND(AX212+T213-AD213-AN213,2)),0)</f>
        <v>0</v>
      </c>
      <c r="AY213" s="28">
        <f>IF(_Engine!$P$7=1,MAX(0,ROUND(AY212+U213-AE213-AO213,2)),0)</f>
        <v>0</v>
      </c>
      <c r="AZ213" s="28">
        <f>IF(_Engine!$P$8=1,MAX(0,ROUND(AZ212+V213-AF213-AP213,2)),0)</f>
        <v>0</v>
      </c>
      <c r="BA213" s="28">
        <f>IF(_Engine!$P$9=1,MAX(0,ROUND(BA212+W213-AG213-AQ213,2)),0)</f>
        <v>0</v>
      </c>
      <c r="BB213" s="28">
        <f>IF(_Engine!$P$10=1,MAX(0,ROUND(BB212+X213-AH213-AR213,2)),0)</f>
        <v>0</v>
      </c>
      <c r="BC213" s="28">
        <f>IF(_Engine!$P$11=1,MAX(0,ROUND(BC212+Y213-AI213-AS213,2)),0)</f>
        <v>0</v>
      </c>
      <c r="BD213" s="28">
        <f>IF(_Engine!$P$12=1,MAX(0,ROUND(BD212+Z213-AJ213-AT213,2)),0)</f>
        <v>0</v>
      </c>
      <c r="BE213" s="28">
        <f>ROUND(IFERROR('Debt Planner'!$C$8,0)+IFERROR(C213,0)+MAX(0,_Engine!$E$14-SUM(AA213:AJ213)),2)</f>
        <v>0</v>
      </c>
    </row>
    <row r="214" spans="1:57" x14ac:dyDescent="0.3">
      <c r="A214" s="24">
        <v>206</v>
      </c>
      <c r="B214" s="25">
        <f t="shared" ca="1" si="11"/>
        <v>52433</v>
      </c>
      <c r="C214" s="26">
        <v>0</v>
      </c>
      <c r="D214" s="27">
        <f t="shared" si="9"/>
        <v>0</v>
      </c>
      <c r="E214" s="18" t="str">
        <f>IF(_Engine!$P$3=0,"",IF((AA214+AK214)&gt;0,AA214+AK214,""))</f>
        <v/>
      </c>
      <c r="F214" s="18" t="str">
        <f>IF(_Engine!$P$4=0,"",IF((AB214+AL214)&gt;0,AB214+AL214,""))</f>
        <v/>
      </c>
      <c r="G214" s="18" t="str">
        <f>IF(_Engine!$P$5=0,"",IF((AC214+AM214)&gt;0,AC214+AM214,""))</f>
        <v/>
      </c>
      <c r="H214" s="18" t="str">
        <f>IF(_Engine!$P$6=0,"",IF((AD214+AN214)&gt;0,AD214+AN214,""))</f>
        <v/>
      </c>
      <c r="I214" s="18" t="str">
        <f>IF(_Engine!$P$7=0,"",IF((AE214+AO214)&gt;0,AE214+AO214,""))</f>
        <v/>
      </c>
      <c r="J214" s="18" t="str">
        <f>IF(_Engine!$P$8=0,"",IF((AF214+AP214)&gt;0,AF214+AP214,""))</f>
        <v/>
      </c>
      <c r="K214" s="18" t="str">
        <f>IF(_Engine!$P$9=0,"",IF((AG214+AQ214)&gt;0,AG214+AQ214,""))</f>
        <v/>
      </c>
      <c r="L214" s="18" t="str">
        <f>IF(_Engine!$P$10=0,"",IF((AH214+AR214)&gt;0,AH214+AR214,""))</f>
        <v/>
      </c>
      <c r="M214" s="18" t="str">
        <f>IF(_Engine!$P$11=0,"",IF((AI214+AS214)&gt;0,AI214+AS214,""))</f>
        <v/>
      </c>
      <c r="N214" s="18" t="str">
        <f>IF(_Engine!$P$12=0,"",IF((AJ214+AT214)&gt;0,AJ214+AT214,""))</f>
        <v/>
      </c>
      <c r="O214" s="27">
        <f t="shared" si="10"/>
        <v>0</v>
      </c>
      <c r="Q214" s="28">
        <f>IF(AND(_Engine!$P$3=1,AU213&gt;0),ROUND(AU213*_Engine!$N$3/12,2),0)</f>
        <v>0</v>
      </c>
      <c r="R214" s="28">
        <f>IF(AND(_Engine!$P$4=1,AV213&gt;0),ROUND(AV213*_Engine!$N$4/12,2),0)</f>
        <v>0</v>
      </c>
      <c r="S214" s="28">
        <f>IF(AND(_Engine!$P$5=1,AW213&gt;0),ROUND(AW213*_Engine!$N$5/12,2),0)</f>
        <v>0</v>
      </c>
      <c r="T214" s="28">
        <f>IF(AND(_Engine!$P$6=1,AX213&gt;0),ROUND(AX213*_Engine!$N$6/12,2),0)</f>
        <v>0</v>
      </c>
      <c r="U214" s="28">
        <f>IF(AND(_Engine!$P$7=1,AY213&gt;0),ROUND(AY213*_Engine!$N$7/12,2),0)</f>
        <v>0</v>
      </c>
      <c r="V214" s="28">
        <f>IF(AND(_Engine!$P$8=1,AZ213&gt;0),ROUND(AZ213*_Engine!$N$8/12,2),0)</f>
        <v>0</v>
      </c>
      <c r="W214" s="28">
        <f>IF(AND(_Engine!$P$9=1,BA213&gt;0),ROUND(BA213*_Engine!$N$9/12,2),0)</f>
        <v>0</v>
      </c>
      <c r="X214" s="28">
        <f>IF(AND(_Engine!$P$10=1,BB213&gt;0),ROUND(BB213*_Engine!$N$10/12,2),0)</f>
        <v>0</v>
      </c>
      <c r="Y214" s="28">
        <f>IF(AND(_Engine!$P$11=1,BC213&gt;0),ROUND(BC213*_Engine!$N$11/12,2),0)</f>
        <v>0</v>
      </c>
      <c r="Z214" s="28">
        <f>IF(AND(_Engine!$P$12=1,BD213&gt;0),ROUND(BD213*_Engine!$N$12/12,2),0)</f>
        <v>0</v>
      </c>
      <c r="AA214" s="28">
        <f>IF(AND(_Engine!$P$3=1,AU213&gt;0),ROUND(MIN(_Engine!$O$3,AU213+Q214),2),0)</f>
        <v>0</v>
      </c>
      <c r="AB214" s="28">
        <f>IF(AND(_Engine!$P$4=1,AV213&gt;0),ROUND(MIN(_Engine!$O$4,AV213+R214),2),0)</f>
        <v>0</v>
      </c>
      <c r="AC214" s="28">
        <f>IF(AND(_Engine!$P$5=1,AW213&gt;0),ROUND(MIN(_Engine!$O$5,AW213+S214),2),0)</f>
        <v>0</v>
      </c>
      <c r="AD214" s="28">
        <f>IF(AND(_Engine!$P$6=1,AX213&gt;0),ROUND(MIN(_Engine!$O$6,AX213+T214),2),0)</f>
        <v>0</v>
      </c>
      <c r="AE214" s="28">
        <f>IF(AND(_Engine!$P$7=1,AY213&gt;0),ROUND(MIN(_Engine!$O$7,AY213+U214),2),0)</f>
        <v>0</v>
      </c>
      <c r="AF214" s="28">
        <f>IF(AND(_Engine!$P$8=1,AZ213&gt;0),ROUND(MIN(_Engine!$O$8,AZ213+V214),2),0)</f>
        <v>0</v>
      </c>
      <c r="AG214" s="28">
        <f>IF(AND(_Engine!$P$9=1,BA213&gt;0),ROUND(MIN(_Engine!$O$9,BA213+W214),2),0)</f>
        <v>0</v>
      </c>
      <c r="AH214" s="28">
        <f>IF(AND(_Engine!$P$10=1,BB213&gt;0),ROUND(MIN(_Engine!$O$10,BB213+X214),2),0)</f>
        <v>0</v>
      </c>
      <c r="AI214" s="28">
        <f>IF(AND(_Engine!$P$11=1,BC213&gt;0),ROUND(MIN(_Engine!$O$11,BC213+Y214),2),0)</f>
        <v>0</v>
      </c>
      <c r="AJ214" s="28">
        <f>IF(AND(_Engine!$P$12=1,BD213&gt;0),ROUND(MIN(_Engine!$O$12,BD213+Z214),2),0)</f>
        <v>0</v>
      </c>
      <c r="AK214" s="28">
        <f>IF(AND(_Engine!$P$3=1,AU213&gt;0),ROUND(MAX(0,MIN(AU213+Q214-AA214,BE214-0)),2),0)</f>
        <v>0</v>
      </c>
      <c r="AL214" s="28">
        <f>IF(AND(_Engine!$P$4=1,AV213&gt;0),ROUND(MAX(0,MIN(AV213+R214-AB214,BE214-SUM(AK214:AK214))),2),0)</f>
        <v>0</v>
      </c>
      <c r="AM214" s="28">
        <f>IF(AND(_Engine!$P$5=1,AW213&gt;0),ROUND(MAX(0,MIN(AW213+S214-AC214,BE214-SUM(AK214:AL214))),2),0)</f>
        <v>0</v>
      </c>
      <c r="AN214" s="28">
        <f>IF(AND(_Engine!$P$6=1,AX213&gt;0),ROUND(MAX(0,MIN(AX213+T214-AD214,BE214-SUM(AK214:AM214))),2),0)</f>
        <v>0</v>
      </c>
      <c r="AO214" s="28">
        <f>IF(AND(_Engine!$P$7=1,AY213&gt;0),ROUND(MAX(0,MIN(AY213+U214-AE214,BE214-SUM(AK214:AN214))),2),0)</f>
        <v>0</v>
      </c>
      <c r="AP214" s="28">
        <f>IF(AND(_Engine!$P$8=1,AZ213&gt;0),ROUND(MAX(0,MIN(AZ213+V214-AF214,BE214-SUM(AK214:AO214))),2),0)</f>
        <v>0</v>
      </c>
      <c r="AQ214" s="28">
        <f>IF(AND(_Engine!$P$9=1,BA213&gt;0),ROUND(MAX(0,MIN(BA213+W214-AG214,BE214-SUM(AK214:AP214))),2),0)</f>
        <v>0</v>
      </c>
      <c r="AR214" s="28">
        <f>IF(AND(_Engine!$P$10=1,BB213&gt;0),ROUND(MAX(0,MIN(BB213+X214-AH214,BE214-SUM(AK214:AQ214))),2),0)</f>
        <v>0</v>
      </c>
      <c r="AS214" s="28">
        <f>IF(AND(_Engine!$P$11=1,BC213&gt;0),ROUND(MAX(0,MIN(BC213+Y214-AI214,BE214-SUM(AK214:AR214))),2),0)</f>
        <v>0</v>
      </c>
      <c r="AT214" s="28">
        <f>IF(AND(_Engine!$P$12=1,BD213&gt;0),ROUND(MAX(0,MIN(BD213+Z214-AJ214,BE214-SUM(AK214:AS214))),2),0)</f>
        <v>0</v>
      </c>
      <c r="AU214" s="28">
        <f>IF(_Engine!$P$3=1,MAX(0,ROUND(AU213+Q214-AA214-AK214,2)),0)</f>
        <v>0</v>
      </c>
      <c r="AV214" s="28">
        <f>IF(_Engine!$P$4=1,MAX(0,ROUND(AV213+R214-AB214-AL214,2)),0)</f>
        <v>0</v>
      </c>
      <c r="AW214" s="28">
        <f>IF(_Engine!$P$5=1,MAX(0,ROUND(AW213+S214-AC214-AM214,2)),0)</f>
        <v>0</v>
      </c>
      <c r="AX214" s="28">
        <f>IF(_Engine!$P$6=1,MAX(0,ROUND(AX213+T214-AD214-AN214,2)),0)</f>
        <v>0</v>
      </c>
      <c r="AY214" s="28">
        <f>IF(_Engine!$P$7=1,MAX(0,ROUND(AY213+U214-AE214-AO214,2)),0)</f>
        <v>0</v>
      </c>
      <c r="AZ214" s="28">
        <f>IF(_Engine!$P$8=1,MAX(0,ROUND(AZ213+V214-AF214-AP214,2)),0)</f>
        <v>0</v>
      </c>
      <c r="BA214" s="28">
        <f>IF(_Engine!$P$9=1,MAX(0,ROUND(BA213+W214-AG214-AQ214,2)),0)</f>
        <v>0</v>
      </c>
      <c r="BB214" s="28">
        <f>IF(_Engine!$P$10=1,MAX(0,ROUND(BB213+X214-AH214-AR214,2)),0)</f>
        <v>0</v>
      </c>
      <c r="BC214" s="28">
        <f>IF(_Engine!$P$11=1,MAX(0,ROUND(BC213+Y214-AI214-AS214,2)),0)</f>
        <v>0</v>
      </c>
      <c r="BD214" s="28">
        <f>IF(_Engine!$P$12=1,MAX(0,ROUND(BD213+Z214-AJ214-AT214,2)),0)</f>
        <v>0</v>
      </c>
      <c r="BE214" s="28">
        <f>ROUND(IFERROR('Debt Planner'!$C$8,0)+IFERROR(C214,0)+MAX(0,_Engine!$E$14-SUM(AA214:AJ214)),2)</f>
        <v>0</v>
      </c>
    </row>
    <row r="215" spans="1:57" x14ac:dyDescent="0.3">
      <c r="A215" s="24">
        <v>207</v>
      </c>
      <c r="B215" s="25">
        <f t="shared" ca="1" si="11"/>
        <v>52464</v>
      </c>
      <c r="C215" s="26">
        <v>0</v>
      </c>
      <c r="D215" s="27">
        <f t="shared" si="9"/>
        <v>0</v>
      </c>
      <c r="E215" s="18" t="str">
        <f>IF(_Engine!$P$3=0,"",IF((AA215+AK215)&gt;0,AA215+AK215,""))</f>
        <v/>
      </c>
      <c r="F215" s="18" t="str">
        <f>IF(_Engine!$P$4=0,"",IF((AB215+AL215)&gt;0,AB215+AL215,""))</f>
        <v/>
      </c>
      <c r="G215" s="18" t="str">
        <f>IF(_Engine!$P$5=0,"",IF((AC215+AM215)&gt;0,AC215+AM215,""))</f>
        <v/>
      </c>
      <c r="H215" s="18" t="str">
        <f>IF(_Engine!$P$6=0,"",IF((AD215+AN215)&gt;0,AD215+AN215,""))</f>
        <v/>
      </c>
      <c r="I215" s="18" t="str">
        <f>IF(_Engine!$P$7=0,"",IF((AE215+AO215)&gt;0,AE215+AO215,""))</f>
        <v/>
      </c>
      <c r="J215" s="18" t="str">
        <f>IF(_Engine!$P$8=0,"",IF((AF215+AP215)&gt;0,AF215+AP215,""))</f>
        <v/>
      </c>
      <c r="K215" s="18" t="str">
        <f>IF(_Engine!$P$9=0,"",IF((AG215+AQ215)&gt;0,AG215+AQ215,""))</f>
        <v/>
      </c>
      <c r="L215" s="18" t="str">
        <f>IF(_Engine!$P$10=0,"",IF((AH215+AR215)&gt;0,AH215+AR215,""))</f>
        <v/>
      </c>
      <c r="M215" s="18" t="str">
        <f>IF(_Engine!$P$11=0,"",IF((AI215+AS215)&gt;0,AI215+AS215,""))</f>
        <v/>
      </c>
      <c r="N215" s="18" t="str">
        <f>IF(_Engine!$P$12=0,"",IF((AJ215+AT215)&gt;0,AJ215+AT215,""))</f>
        <v/>
      </c>
      <c r="O215" s="27">
        <f t="shared" si="10"/>
        <v>0</v>
      </c>
      <c r="Q215" s="28">
        <f>IF(AND(_Engine!$P$3=1,AU214&gt;0),ROUND(AU214*_Engine!$N$3/12,2),0)</f>
        <v>0</v>
      </c>
      <c r="R215" s="28">
        <f>IF(AND(_Engine!$P$4=1,AV214&gt;0),ROUND(AV214*_Engine!$N$4/12,2),0)</f>
        <v>0</v>
      </c>
      <c r="S215" s="28">
        <f>IF(AND(_Engine!$P$5=1,AW214&gt;0),ROUND(AW214*_Engine!$N$5/12,2),0)</f>
        <v>0</v>
      </c>
      <c r="T215" s="28">
        <f>IF(AND(_Engine!$P$6=1,AX214&gt;0),ROUND(AX214*_Engine!$N$6/12,2),0)</f>
        <v>0</v>
      </c>
      <c r="U215" s="28">
        <f>IF(AND(_Engine!$P$7=1,AY214&gt;0),ROUND(AY214*_Engine!$N$7/12,2),0)</f>
        <v>0</v>
      </c>
      <c r="V215" s="28">
        <f>IF(AND(_Engine!$P$8=1,AZ214&gt;0),ROUND(AZ214*_Engine!$N$8/12,2),0)</f>
        <v>0</v>
      </c>
      <c r="W215" s="28">
        <f>IF(AND(_Engine!$P$9=1,BA214&gt;0),ROUND(BA214*_Engine!$N$9/12,2),0)</f>
        <v>0</v>
      </c>
      <c r="X215" s="28">
        <f>IF(AND(_Engine!$P$10=1,BB214&gt;0),ROUND(BB214*_Engine!$N$10/12,2),0)</f>
        <v>0</v>
      </c>
      <c r="Y215" s="28">
        <f>IF(AND(_Engine!$P$11=1,BC214&gt;0),ROUND(BC214*_Engine!$N$11/12,2),0)</f>
        <v>0</v>
      </c>
      <c r="Z215" s="28">
        <f>IF(AND(_Engine!$P$12=1,BD214&gt;0),ROUND(BD214*_Engine!$N$12/12,2),0)</f>
        <v>0</v>
      </c>
      <c r="AA215" s="28">
        <f>IF(AND(_Engine!$P$3=1,AU214&gt;0),ROUND(MIN(_Engine!$O$3,AU214+Q215),2),0)</f>
        <v>0</v>
      </c>
      <c r="AB215" s="28">
        <f>IF(AND(_Engine!$P$4=1,AV214&gt;0),ROUND(MIN(_Engine!$O$4,AV214+R215),2),0)</f>
        <v>0</v>
      </c>
      <c r="AC215" s="28">
        <f>IF(AND(_Engine!$P$5=1,AW214&gt;0),ROUND(MIN(_Engine!$O$5,AW214+S215),2),0)</f>
        <v>0</v>
      </c>
      <c r="AD215" s="28">
        <f>IF(AND(_Engine!$P$6=1,AX214&gt;0),ROUND(MIN(_Engine!$O$6,AX214+T215),2),0)</f>
        <v>0</v>
      </c>
      <c r="AE215" s="28">
        <f>IF(AND(_Engine!$P$7=1,AY214&gt;0),ROUND(MIN(_Engine!$O$7,AY214+U215),2),0)</f>
        <v>0</v>
      </c>
      <c r="AF215" s="28">
        <f>IF(AND(_Engine!$P$8=1,AZ214&gt;0),ROUND(MIN(_Engine!$O$8,AZ214+V215),2),0)</f>
        <v>0</v>
      </c>
      <c r="AG215" s="28">
        <f>IF(AND(_Engine!$P$9=1,BA214&gt;0),ROUND(MIN(_Engine!$O$9,BA214+W215),2),0)</f>
        <v>0</v>
      </c>
      <c r="AH215" s="28">
        <f>IF(AND(_Engine!$P$10=1,BB214&gt;0),ROUND(MIN(_Engine!$O$10,BB214+X215),2),0)</f>
        <v>0</v>
      </c>
      <c r="AI215" s="28">
        <f>IF(AND(_Engine!$P$11=1,BC214&gt;0),ROUND(MIN(_Engine!$O$11,BC214+Y215),2),0)</f>
        <v>0</v>
      </c>
      <c r="AJ215" s="28">
        <f>IF(AND(_Engine!$P$12=1,BD214&gt;0),ROUND(MIN(_Engine!$O$12,BD214+Z215),2),0)</f>
        <v>0</v>
      </c>
      <c r="AK215" s="28">
        <f>IF(AND(_Engine!$P$3=1,AU214&gt;0),ROUND(MAX(0,MIN(AU214+Q215-AA215,BE215-0)),2),0)</f>
        <v>0</v>
      </c>
      <c r="AL215" s="28">
        <f>IF(AND(_Engine!$P$4=1,AV214&gt;0),ROUND(MAX(0,MIN(AV214+R215-AB215,BE215-SUM(AK215:AK215))),2),0)</f>
        <v>0</v>
      </c>
      <c r="AM215" s="28">
        <f>IF(AND(_Engine!$P$5=1,AW214&gt;0),ROUND(MAX(0,MIN(AW214+S215-AC215,BE215-SUM(AK215:AL215))),2),0)</f>
        <v>0</v>
      </c>
      <c r="AN215" s="28">
        <f>IF(AND(_Engine!$P$6=1,AX214&gt;0),ROUND(MAX(0,MIN(AX214+T215-AD215,BE215-SUM(AK215:AM215))),2),0)</f>
        <v>0</v>
      </c>
      <c r="AO215" s="28">
        <f>IF(AND(_Engine!$P$7=1,AY214&gt;0),ROUND(MAX(0,MIN(AY214+U215-AE215,BE215-SUM(AK215:AN215))),2),0)</f>
        <v>0</v>
      </c>
      <c r="AP215" s="28">
        <f>IF(AND(_Engine!$P$8=1,AZ214&gt;0),ROUND(MAX(0,MIN(AZ214+V215-AF215,BE215-SUM(AK215:AO215))),2),0)</f>
        <v>0</v>
      </c>
      <c r="AQ215" s="28">
        <f>IF(AND(_Engine!$P$9=1,BA214&gt;0),ROUND(MAX(0,MIN(BA214+W215-AG215,BE215-SUM(AK215:AP215))),2),0)</f>
        <v>0</v>
      </c>
      <c r="AR215" s="28">
        <f>IF(AND(_Engine!$P$10=1,BB214&gt;0),ROUND(MAX(0,MIN(BB214+X215-AH215,BE215-SUM(AK215:AQ215))),2),0)</f>
        <v>0</v>
      </c>
      <c r="AS215" s="28">
        <f>IF(AND(_Engine!$P$11=1,BC214&gt;0),ROUND(MAX(0,MIN(BC214+Y215-AI215,BE215-SUM(AK215:AR215))),2),0)</f>
        <v>0</v>
      </c>
      <c r="AT215" s="28">
        <f>IF(AND(_Engine!$P$12=1,BD214&gt;0),ROUND(MAX(0,MIN(BD214+Z215-AJ215,BE215-SUM(AK215:AS215))),2),0)</f>
        <v>0</v>
      </c>
      <c r="AU215" s="28">
        <f>IF(_Engine!$P$3=1,MAX(0,ROUND(AU214+Q215-AA215-AK215,2)),0)</f>
        <v>0</v>
      </c>
      <c r="AV215" s="28">
        <f>IF(_Engine!$P$4=1,MAX(0,ROUND(AV214+R215-AB215-AL215,2)),0)</f>
        <v>0</v>
      </c>
      <c r="AW215" s="28">
        <f>IF(_Engine!$P$5=1,MAX(0,ROUND(AW214+S215-AC215-AM215,2)),0)</f>
        <v>0</v>
      </c>
      <c r="AX215" s="28">
        <f>IF(_Engine!$P$6=1,MAX(0,ROUND(AX214+T215-AD215-AN215,2)),0)</f>
        <v>0</v>
      </c>
      <c r="AY215" s="28">
        <f>IF(_Engine!$P$7=1,MAX(0,ROUND(AY214+U215-AE215-AO215,2)),0)</f>
        <v>0</v>
      </c>
      <c r="AZ215" s="28">
        <f>IF(_Engine!$P$8=1,MAX(0,ROUND(AZ214+V215-AF215-AP215,2)),0)</f>
        <v>0</v>
      </c>
      <c r="BA215" s="28">
        <f>IF(_Engine!$P$9=1,MAX(0,ROUND(BA214+W215-AG215-AQ215,2)),0)</f>
        <v>0</v>
      </c>
      <c r="BB215" s="28">
        <f>IF(_Engine!$P$10=1,MAX(0,ROUND(BB214+X215-AH215-AR215,2)),0)</f>
        <v>0</v>
      </c>
      <c r="BC215" s="28">
        <f>IF(_Engine!$P$11=1,MAX(0,ROUND(BC214+Y215-AI215-AS215,2)),0)</f>
        <v>0</v>
      </c>
      <c r="BD215" s="28">
        <f>IF(_Engine!$P$12=1,MAX(0,ROUND(BD214+Z215-AJ215-AT215,2)),0)</f>
        <v>0</v>
      </c>
      <c r="BE215" s="28">
        <f>ROUND(IFERROR('Debt Planner'!$C$8,0)+IFERROR(C215,0)+MAX(0,_Engine!$E$14-SUM(AA215:AJ215)),2)</f>
        <v>0</v>
      </c>
    </row>
    <row r="216" spans="1:57" x14ac:dyDescent="0.3">
      <c r="A216" s="24">
        <v>208</v>
      </c>
      <c r="B216" s="25">
        <f t="shared" ca="1" si="11"/>
        <v>52495</v>
      </c>
      <c r="C216" s="26">
        <v>0</v>
      </c>
      <c r="D216" s="27">
        <f t="shared" si="9"/>
        <v>0</v>
      </c>
      <c r="E216" s="18" t="str">
        <f>IF(_Engine!$P$3=0,"",IF((AA216+AK216)&gt;0,AA216+AK216,""))</f>
        <v/>
      </c>
      <c r="F216" s="18" t="str">
        <f>IF(_Engine!$P$4=0,"",IF((AB216+AL216)&gt;0,AB216+AL216,""))</f>
        <v/>
      </c>
      <c r="G216" s="18" t="str">
        <f>IF(_Engine!$P$5=0,"",IF((AC216+AM216)&gt;0,AC216+AM216,""))</f>
        <v/>
      </c>
      <c r="H216" s="18" t="str">
        <f>IF(_Engine!$P$6=0,"",IF((AD216+AN216)&gt;0,AD216+AN216,""))</f>
        <v/>
      </c>
      <c r="I216" s="18" t="str">
        <f>IF(_Engine!$P$7=0,"",IF((AE216+AO216)&gt;0,AE216+AO216,""))</f>
        <v/>
      </c>
      <c r="J216" s="18" t="str">
        <f>IF(_Engine!$P$8=0,"",IF((AF216+AP216)&gt;0,AF216+AP216,""))</f>
        <v/>
      </c>
      <c r="K216" s="18" t="str">
        <f>IF(_Engine!$P$9=0,"",IF((AG216+AQ216)&gt;0,AG216+AQ216,""))</f>
        <v/>
      </c>
      <c r="L216" s="18" t="str">
        <f>IF(_Engine!$P$10=0,"",IF((AH216+AR216)&gt;0,AH216+AR216,""))</f>
        <v/>
      </c>
      <c r="M216" s="18" t="str">
        <f>IF(_Engine!$P$11=0,"",IF((AI216+AS216)&gt;0,AI216+AS216,""))</f>
        <v/>
      </c>
      <c r="N216" s="18" t="str">
        <f>IF(_Engine!$P$12=0,"",IF((AJ216+AT216)&gt;0,AJ216+AT216,""))</f>
        <v/>
      </c>
      <c r="O216" s="27">
        <f t="shared" si="10"/>
        <v>0</v>
      </c>
      <c r="Q216" s="28">
        <f>IF(AND(_Engine!$P$3=1,AU215&gt;0),ROUND(AU215*_Engine!$N$3/12,2),0)</f>
        <v>0</v>
      </c>
      <c r="R216" s="28">
        <f>IF(AND(_Engine!$P$4=1,AV215&gt;0),ROUND(AV215*_Engine!$N$4/12,2),0)</f>
        <v>0</v>
      </c>
      <c r="S216" s="28">
        <f>IF(AND(_Engine!$P$5=1,AW215&gt;0),ROUND(AW215*_Engine!$N$5/12,2),0)</f>
        <v>0</v>
      </c>
      <c r="T216" s="28">
        <f>IF(AND(_Engine!$P$6=1,AX215&gt;0),ROUND(AX215*_Engine!$N$6/12,2),0)</f>
        <v>0</v>
      </c>
      <c r="U216" s="28">
        <f>IF(AND(_Engine!$P$7=1,AY215&gt;0),ROUND(AY215*_Engine!$N$7/12,2),0)</f>
        <v>0</v>
      </c>
      <c r="V216" s="28">
        <f>IF(AND(_Engine!$P$8=1,AZ215&gt;0),ROUND(AZ215*_Engine!$N$8/12,2),0)</f>
        <v>0</v>
      </c>
      <c r="W216" s="28">
        <f>IF(AND(_Engine!$P$9=1,BA215&gt;0),ROUND(BA215*_Engine!$N$9/12,2),0)</f>
        <v>0</v>
      </c>
      <c r="X216" s="28">
        <f>IF(AND(_Engine!$P$10=1,BB215&gt;0),ROUND(BB215*_Engine!$N$10/12,2),0)</f>
        <v>0</v>
      </c>
      <c r="Y216" s="28">
        <f>IF(AND(_Engine!$P$11=1,BC215&gt;0),ROUND(BC215*_Engine!$N$11/12,2),0)</f>
        <v>0</v>
      </c>
      <c r="Z216" s="28">
        <f>IF(AND(_Engine!$P$12=1,BD215&gt;0),ROUND(BD215*_Engine!$N$12/12,2),0)</f>
        <v>0</v>
      </c>
      <c r="AA216" s="28">
        <f>IF(AND(_Engine!$P$3=1,AU215&gt;0),ROUND(MIN(_Engine!$O$3,AU215+Q216),2),0)</f>
        <v>0</v>
      </c>
      <c r="AB216" s="28">
        <f>IF(AND(_Engine!$P$4=1,AV215&gt;0),ROUND(MIN(_Engine!$O$4,AV215+R216),2),0)</f>
        <v>0</v>
      </c>
      <c r="AC216" s="28">
        <f>IF(AND(_Engine!$P$5=1,AW215&gt;0),ROUND(MIN(_Engine!$O$5,AW215+S216),2),0)</f>
        <v>0</v>
      </c>
      <c r="AD216" s="28">
        <f>IF(AND(_Engine!$P$6=1,AX215&gt;0),ROUND(MIN(_Engine!$O$6,AX215+T216),2),0)</f>
        <v>0</v>
      </c>
      <c r="AE216" s="28">
        <f>IF(AND(_Engine!$P$7=1,AY215&gt;0),ROUND(MIN(_Engine!$O$7,AY215+U216),2),0)</f>
        <v>0</v>
      </c>
      <c r="AF216" s="28">
        <f>IF(AND(_Engine!$P$8=1,AZ215&gt;0),ROUND(MIN(_Engine!$O$8,AZ215+V216),2),0)</f>
        <v>0</v>
      </c>
      <c r="AG216" s="28">
        <f>IF(AND(_Engine!$P$9=1,BA215&gt;0),ROUND(MIN(_Engine!$O$9,BA215+W216),2),0)</f>
        <v>0</v>
      </c>
      <c r="AH216" s="28">
        <f>IF(AND(_Engine!$P$10=1,BB215&gt;0),ROUND(MIN(_Engine!$O$10,BB215+X216),2),0)</f>
        <v>0</v>
      </c>
      <c r="AI216" s="28">
        <f>IF(AND(_Engine!$P$11=1,BC215&gt;0),ROUND(MIN(_Engine!$O$11,BC215+Y216),2),0)</f>
        <v>0</v>
      </c>
      <c r="AJ216" s="28">
        <f>IF(AND(_Engine!$P$12=1,BD215&gt;0),ROUND(MIN(_Engine!$O$12,BD215+Z216),2),0)</f>
        <v>0</v>
      </c>
      <c r="AK216" s="28">
        <f>IF(AND(_Engine!$P$3=1,AU215&gt;0),ROUND(MAX(0,MIN(AU215+Q216-AA216,BE216-0)),2),0)</f>
        <v>0</v>
      </c>
      <c r="AL216" s="28">
        <f>IF(AND(_Engine!$P$4=1,AV215&gt;0),ROUND(MAX(0,MIN(AV215+R216-AB216,BE216-SUM(AK216:AK216))),2),0)</f>
        <v>0</v>
      </c>
      <c r="AM216" s="28">
        <f>IF(AND(_Engine!$P$5=1,AW215&gt;0),ROUND(MAX(0,MIN(AW215+S216-AC216,BE216-SUM(AK216:AL216))),2),0)</f>
        <v>0</v>
      </c>
      <c r="AN216" s="28">
        <f>IF(AND(_Engine!$P$6=1,AX215&gt;0),ROUND(MAX(0,MIN(AX215+T216-AD216,BE216-SUM(AK216:AM216))),2),0)</f>
        <v>0</v>
      </c>
      <c r="AO216" s="28">
        <f>IF(AND(_Engine!$P$7=1,AY215&gt;0),ROUND(MAX(0,MIN(AY215+U216-AE216,BE216-SUM(AK216:AN216))),2),0)</f>
        <v>0</v>
      </c>
      <c r="AP216" s="28">
        <f>IF(AND(_Engine!$P$8=1,AZ215&gt;0),ROUND(MAX(0,MIN(AZ215+V216-AF216,BE216-SUM(AK216:AO216))),2),0)</f>
        <v>0</v>
      </c>
      <c r="AQ216" s="28">
        <f>IF(AND(_Engine!$P$9=1,BA215&gt;0),ROUND(MAX(0,MIN(BA215+W216-AG216,BE216-SUM(AK216:AP216))),2),0)</f>
        <v>0</v>
      </c>
      <c r="AR216" s="28">
        <f>IF(AND(_Engine!$P$10=1,BB215&gt;0),ROUND(MAX(0,MIN(BB215+X216-AH216,BE216-SUM(AK216:AQ216))),2),0)</f>
        <v>0</v>
      </c>
      <c r="AS216" s="28">
        <f>IF(AND(_Engine!$P$11=1,BC215&gt;0),ROUND(MAX(0,MIN(BC215+Y216-AI216,BE216-SUM(AK216:AR216))),2),0)</f>
        <v>0</v>
      </c>
      <c r="AT216" s="28">
        <f>IF(AND(_Engine!$P$12=1,BD215&gt;0),ROUND(MAX(0,MIN(BD215+Z216-AJ216,BE216-SUM(AK216:AS216))),2),0)</f>
        <v>0</v>
      </c>
      <c r="AU216" s="28">
        <f>IF(_Engine!$P$3=1,MAX(0,ROUND(AU215+Q216-AA216-AK216,2)),0)</f>
        <v>0</v>
      </c>
      <c r="AV216" s="28">
        <f>IF(_Engine!$P$4=1,MAX(0,ROUND(AV215+R216-AB216-AL216,2)),0)</f>
        <v>0</v>
      </c>
      <c r="AW216" s="28">
        <f>IF(_Engine!$P$5=1,MAX(0,ROUND(AW215+S216-AC216-AM216,2)),0)</f>
        <v>0</v>
      </c>
      <c r="AX216" s="28">
        <f>IF(_Engine!$P$6=1,MAX(0,ROUND(AX215+T216-AD216-AN216,2)),0)</f>
        <v>0</v>
      </c>
      <c r="AY216" s="28">
        <f>IF(_Engine!$P$7=1,MAX(0,ROUND(AY215+U216-AE216-AO216,2)),0)</f>
        <v>0</v>
      </c>
      <c r="AZ216" s="28">
        <f>IF(_Engine!$P$8=1,MAX(0,ROUND(AZ215+V216-AF216-AP216,2)),0)</f>
        <v>0</v>
      </c>
      <c r="BA216" s="28">
        <f>IF(_Engine!$P$9=1,MAX(0,ROUND(BA215+W216-AG216-AQ216,2)),0)</f>
        <v>0</v>
      </c>
      <c r="BB216" s="28">
        <f>IF(_Engine!$P$10=1,MAX(0,ROUND(BB215+X216-AH216-AR216,2)),0)</f>
        <v>0</v>
      </c>
      <c r="BC216" s="28">
        <f>IF(_Engine!$P$11=1,MAX(0,ROUND(BC215+Y216-AI216-AS216,2)),0)</f>
        <v>0</v>
      </c>
      <c r="BD216" s="28">
        <f>IF(_Engine!$P$12=1,MAX(0,ROUND(BD215+Z216-AJ216-AT216,2)),0)</f>
        <v>0</v>
      </c>
      <c r="BE216" s="28">
        <f>ROUND(IFERROR('Debt Planner'!$C$8,0)+IFERROR(C216,0)+MAX(0,_Engine!$E$14-SUM(AA216:AJ216)),2)</f>
        <v>0</v>
      </c>
    </row>
    <row r="217" spans="1:57" x14ac:dyDescent="0.3">
      <c r="A217" s="24">
        <v>209</v>
      </c>
      <c r="B217" s="25">
        <f t="shared" ca="1" si="11"/>
        <v>52525</v>
      </c>
      <c r="C217" s="26">
        <v>0</v>
      </c>
      <c r="D217" s="27">
        <f t="shared" si="9"/>
        <v>0</v>
      </c>
      <c r="E217" s="18" t="str">
        <f>IF(_Engine!$P$3=0,"",IF((AA217+AK217)&gt;0,AA217+AK217,""))</f>
        <v/>
      </c>
      <c r="F217" s="18" t="str">
        <f>IF(_Engine!$P$4=0,"",IF((AB217+AL217)&gt;0,AB217+AL217,""))</f>
        <v/>
      </c>
      <c r="G217" s="18" t="str">
        <f>IF(_Engine!$P$5=0,"",IF((AC217+AM217)&gt;0,AC217+AM217,""))</f>
        <v/>
      </c>
      <c r="H217" s="18" t="str">
        <f>IF(_Engine!$P$6=0,"",IF((AD217+AN217)&gt;0,AD217+AN217,""))</f>
        <v/>
      </c>
      <c r="I217" s="18" t="str">
        <f>IF(_Engine!$P$7=0,"",IF((AE217+AO217)&gt;0,AE217+AO217,""))</f>
        <v/>
      </c>
      <c r="J217" s="18" t="str">
        <f>IF(_Engine!$P$8=0,"",IF((AF217+AP217)&gt;0,AF217+AP217,""))</f>
        <v/>
      </c>
      <c r="K217" s="18" t="str">
        <f>IF(_Engine!$P$9=0,"",IF((AG217+AQ217)&gt;0,AG217+AQ217,""))</f>
        <v/>
      </c>
      <c r="L217" s="18" t="str">
        <f>IF(_Engine!$P$10=0,"",IF((AH217+AR217)&gt;0,AH217+AR217,""))</f>
        <v/>
      </c>
      <c r="M217" s="18" t="str">
        <f>IF(_Engine!$P$11=0,"",IF((AI217+AS217)&gt;0,AI217+AS217,""))</f>
        <v/>
      </c>
      <c r="N217" s="18" t="str">
        <f>IF(_Engine!$P$12=0,"",IF((AJ217+AT217)&gt;0,AJ217+AT217,""))</f>
        <v/>
      </c>
      <c r="O217" s="27">
        <f t="shared" si="10"/>
        <v>0</v>
      </c>
      <c r="Q217" s="28">
        <f>IF(AND(_Engine!$P$3=1,AU216&gt;0),ROUND(AU216*_Engine!$N$3/12,2),0)</f>
        <v>0</v>
      </c>
      <c r="R217" s="28">
        <f>IF(AND(_Engine!$P$4=1,AV216&gt;0),ROUND(AV216*_Engine!$N$4/12,2),0)</f>
        <v>0</v>
      </c>
      <c r="S217" s="28">
        <f>IF(AND(_Engine!$P$5=1,AW216&gt;0),ROUND(AW216*_Engine!$N$5/12,2),0)</f>
        <v>0</v>
      </c>
      <c r="T217" s="28">
        <f>IF(AND(_Engine!$P$6=1,AX216&gt;0),ROUND(AX216*_Engine!$N$6/12,2),0)</f>
        <v>0</v>
      </c>
      <c r="U217" s="28">
        <f>IF(AND(_Engine!$P$7=1,AY216&gt;0),ROUND(AY216*_Engine!$N$7/12,2),0)</f>
        <v>0</v>
      </c>
      <c r="V217" s="28">
        <f>IF(AND(_Engine!$P$8=1,AZ216&gt;0),ROUND(AZ216*_Engine!$N$8/12,2),0)</f>
        <v>0</v>
      </c>
      <c r="W217" s="28">
        <f>IF(AND(_Engine!$P$9=1,BA216&gt;0),ROUND(BA216*_Engine!$N$9/12,2),0)</f>
        <v>0</v>
      </c>
      <c r="X217" s="28">
        <f>IF(AND(_Engine!$P$10=1,BB216&gt;0),ROUND(BB216*_Engine!$N$10/12,2),0)</f>
        <v>0</v>
      </c>
      <c r="Y217" s="28">
        <f>IF(AND(_Engine!$P$11=1,BC216&gt;0),ROUND(BC216*_Engine!$N$11/12,2),0)</f>
        <v>0</v>
      </c>
      <c r="Z217" s="28">
        <f>IF(AND(_Engine!$P$12=1,BD216&gt;0),ROUND(BD216*_Engine!$N$12/12,2),0)</f>
        <v>0</v>
      </c>
      <c r="AA217" s="28">
        <f>IF(AND(_Engine!$P$3=1,AU216&gt;0),ROUND(MIN(_Engine!$O$3,AU216+Q217),2),0)</f>
        <v>0</v>
      </c>
      <c r="AB217" s="28">
        <f>IF(AND(_Engine!$P$4=1,AV216&gt;0),ROUND(MIN(_Engine!$O$4,AV216+R217),2),0)</f>
        <v>0</v>
      </c>
      <c r="AC217" s="28">
        <f>IF(AND(_Engine!$P$5=1,AW216&gt;0),ROUND(MIN(_Engine!$O$5,AW216+S217),2),0)</f>
        <v>0</v>
      </c>
      <c r="AD217" s="28">
        <f>IF(AND(_Engine!$P$6=1,AX216&gt;0),ROUND(MIN(_Engine!$O$6,AX216+T217),2),0)</f>
        <v>0</v>
      </c>
      <c r="AE217" s="28">
        <f>IF(AND(_Engine!$P$7=1,AY216&gt;0),ROUND(MIN(_Engine!$O$7,AY216+U217),2),0)</f>
        <v>0</v>
      </c>
      <c r="AF217" s="28">
        <f>IF(AND(_Engine!$P$8=1,AZ216&gt;0),ROUND(MIN(_Engine!$O$8,AZ216+V217),2),0)</f>
        <v>0</v>
      </c>
      <c r="AG217" s="28">
        <f>IF(AND(_Engine!$P$9=1,BA216&gt;0),ROUND(MIN(_Engine!$O$9,BA216+W217),2),0)</f>
        <v>0</v>
      </c>
      <c r="AH217" s="28">
        <f>IF(AND(_Engine!$P$10=1,BB216&gt;0),ROUND(MIN(_Engine!$O$10,BB216+X217),2),0)</f>
        <v>0</v>
      </c>
      <c r="AI217" s="28">
        <f>IF(AND(_Engine!$P$11=1,BC216&gt;0),ROUND(MIN(_Engine!$O$11,BC216+Y217),2),0)</f>
        <v>0</v>
      </c>
      <c r="AJ217" s="28">
        <f>IF(AND(_Engine!$P$12=1,BD216&gt;0),ROUND(MIN(_Engine!$O$12,BD216+Z217),2),0)</f>
        <v>0</v>
      </c>
      <c r="AK217" s="28">
        <f>IF(AND(_Engine!$P$3=1,AU216&gt;0),ROUND(MAX(0,MIN(AU216+Q217-AA217,BE217-0)),2),0)</f>
        <v>0</v>
      </c>
      <c r="AL217" s="28">
        <f>IF(AND(_Engine!$P$4=1,AV216&gt;0),ROUND(MAX(0,MIN(AV216+R217-AB217,BE217-SUM(AK217:AK217))),2),0)</f>
        <v>0</v>
      </c>
      <c r="AM217" s="28">
        <f>IF(AND(_Engine!$P$5=1,AW216&gt;0),ROUND(MAX(0,MIN(AW216+S217-AC217,BE217-SUM(AK217:AL217))),2),0)</f>
        <v>0</v>
      </c>
      <c r="AN217" s="28">
        <f>IF(AND(_Engine!$P$6=1,AX216&gt;0),ROUND(MAX(0,MIN(AX216+T217-AD217,BE217-SUM(AK217:AM217))),2),0)</f>
        <v>0</v>
      </c>
      <c r="AO217" s="28">
        <f>IF(AND(_Engine!$P$7=1,AY216&gt;0),ROUND(MAX(0,MIN(AY216+U217-AE217,BE217-SUM(AK217:AN217))),2),0)</f>
        <v>0</v>
      </c>
      <c r="AP217" s="28">
        <f>IF(AND(_Engine!$P$8=1,AZ216&gt;0),ROUND(MAX(0,MIN(AZ216+V217-AF217,BE217-SUM(AK217:AO217))),2),0)</f>
        <v>0</v>
      </c>
      <c r="AQ217" s="28">
        <f>IF(AND(_Engine!$P$9=1,BA216&gt;0),ROUND(MAX(0,MIN(BA216+W217-AG217,BE217-SUM(AK217:AP217))),2),0)</f>
        <v>0</v>
      </c>
      <c r="AR217" s="28">
        <f>IF(AND(_Engine!$P$10=1,BB216&gt;0),ROUND(MAX(0,MIN(BB216+X217-AH217,BE217-SUM(AK217:AQ217))),2),0)</f>
        <v>0</v>
      </c>
      <c r="AS217" s="28">
        <f>IF(AND(_Engine!$P$11=1,BC216&gt;0),ROUND(MAX(0,MIN(BC216+Y217-AI217,BE217-SUM(AK217:AR217))),2),0)</f>
        <v>0</v>
      </c>
      <c r="AT217" s="28">
        <f>IF(AND(_Engine!$P$12=1,BD216&gt;0),ROUND(MAX(0,MIN(BD216+Z217-AJ217,BE217-SUM(AK217:AS217))),2),0)</f>
        <v>0</v>
      </c>
      <c r="AU217" s="28">
        <f>IF(_Engine!$P$3=1,MAX(0,ROUND(AU216+Q217-AA217-AK217,2)),0)</f>
        <v>0</v>
      </c>
      <c r="AV217" s="28">
        <f>IF(_Engine!$P$4=1,MAX(0,ROUND(AV216+R217-AB217-AL217,2)),0)</f>
        <v>0</v>
      </c>
      <c r="AW217" s="28">
        <f>IF(_Engine!$P$5=1,MAX(0,ROUND(AW216+S217-AC217-AM217,2)),0)</f>
        <v>0</v>
      </c>
      <c r="AX217" s="28">
        <f>IF(_Engine!$P$6=1,MAX(0,ROUND(AX216+T217-AD217-AN217,2)),0)</f>
        <v>0</v>
      </c>
      <c r="AY217" s="28">
        <f>IF(_Engine!$P$7=1,MAX(0,ROUND(AY216+U217-AE217-AO217,2)),0)</f>
        <v>0</v>
      </c>
      <c r="AZ217" s="28">
        <f>IF(_Engine!$P$8=1,MAX(0,ROUND(AZ216+V217-AF217-AP217,2)),0)</f>
        <v>0</v>
      </c>
      <c r="BA217" s="28">
        <f>IF(_Engine!$P$9=1,MAX(0,ROUND(BA216+W217-AG217-AQ217,2)),0)</f>
        <v>0</v>
      </c>
      <c r="BB217" s="28">
        <f>IF(_Engine!$P$10=1,MAX(0,ROUND(BB216+X217-AH217-AR217,2)),0)</f>
        <v>0</v>
      </c>
      <c r="BC217" s="28">
        <f>IF(_Engine!$P$11=1,MAX(0,ROUND(BC216+Y217-AI217-AS217,2)),0)</f>
        <v>0</v>
      </c>
      <c r="BD217" s="28">
        <f>IF(_Engine!$P$12=1,MAX(0,ROUND(BD216+Z217-AJ217-AT217,2)),0)</f>
        <v>0</v>
      </c>
      <c r="BE217" s="28">
        <f>ROUND(IFERROR('Debt Planner'!$C$8,0)+IFERROR(C217,0)+MAX(0,_Engine!$E$14-SUM(AA217:AJ217)),2)</f>
        <v>0</v>
      </c>
    </row>
    <row r="218" spans="1:57" x14ac:dyDescent="0.3">
      <c r="A218" s="24">
        <v>210</v>
      </c>
      <c r="B218" s="25">
        <f t="shared" ca="1" si="11"/>
        <v>52556</v>
      </c>
      <c r="C218" s="26">
        <v>0</v>
      </c>
      <c r="D218" s="27">
        <f t="shared" si="9"/>
        <v>0</v>
      </c>
      <c r="E218" s="18" t="str">
        <f>IF(_Engine!$P$3=0,"",IF((AA218+AK218)&gt;0,AA218+AK218,""))</f>
        <v/>
      </c>
      <c r="F218" s="18" t="str">
        <f>IF(_Engine!$P$4=0,"",IF((AB218+AL218)&gt;0,AB218+AL218,""))</f>
        <v/>
      </c>
      <c r="G218" s="18" t="str">
        <f>IF(_Engine!$P$5=0,"",IF((AC218+AM218)&gt;0,AC218+AM218,""))</f>
        <v/>
      </c>
      <c r="H218" s="18" t="str">
        <f>IF(_Engine!$P$6=0,"",IF((AD218+AN218)&gt;0,AD218+AN218,""))</f>
        <v/>
      </c>
      <c r="I218" s="18" t="str">
        <f>IF(_Engine!$P$7=0,"",IF((AE218+AO218)&gt;0,AE218+AO218,""))</f>
        <v/>
      </c>
      <c r="J218" s="18" t="str">
        <f>IF(_Engine!$P$8=0,"",IF((AF218+AP218)&gt;0,AF218+AP218,""))</f>
        <v/>
      </c>
      <c r="K218" s="18" t="str">
        <f>IF(_Engine!$P$9=0,"",IF((AG218+AQ218)&gt;0,AG218+AQ218,""))</f>
        <v/>
      </c>
      <c r="L218" s="18" t="str">
        <f>IF(_Engine!$P$10=0,"",IF((AH218+AR218)&gt;0,AH218+AR218,""))</f>
        <v/>
      </c>
      <c r="M218" s="18" t="str">
        <f>IF(_Engine!$P$11=0,"",IF((AI218+AS218)&gt;0,AI218+AS218,""))</f>
        <v/>
      </c>
      <c r="N218" s="18" t="str">
        <f>IF(_Engine!$P$12=0,"",IF((AJ218+AT218)&gt;0,AJ218+AT218,""))</f>
        <v/>
      </c>
      <c r="O218" s="27">
        <f t="shared" si="10"/>
        <v>0</v>
      </c>
      <c r="Q218" s="28">
        <f>IF(AND(_Engine!$P$3=1,AU217&gt;0),ROUND(AU217*_Engine!$N$3/12,2),0)</f>
        <v>0</v>
      </c>
      <c r="R218" s="28">
        <f>IF(AND(_Engine!$P$4=1,AV217&gt;0),ROUND(AV217*_Engine!$N$4/12,2),0)</f>
        <v>0</v>
      </c>
      <c r="S218" s="28">
        <f>IF(AND(_Engine!$P$5=1,AW217&gt;0),ROUND(AW217*_Engine!$N$5/12,2),0)</f>
        <v>0</v>
      </c>
      <c r="T218" s="28">
        <f>IF(AND(_Engine!$P$6=1,AX217&gt;0),ROUND(AX217*_Engine!$N$6/12,2),0)</f>
        <v>0</v>
      </c>
      <c r="U218" s="28">
        <f>IF(AND(_Engine!$P$7=1,AY217&gt;0),ROUND(AY217*_Engine!$N$7/12,2),0)</f>
        <v>0</v>
      </c>
      <c r="V218" s="28">
        <f>IF(AND(_Engine!$P$8=1,AZ217&gt;0),ROUND(AZ217*_Engine!$N$8/12,2),0)</f>
        <v>0</v>
      </c>
      <c r="W218" s="28">
        <f>IF(AND(_Engine!$P$9=1,BA217&gt;0),ROUND(BA217*_Engine!$N$9/12,2),0)</f>
        <v>0</v>
      </c>
      <c r="X218" s="28">
        <f>IF(AND(_Engine!$P$10=1,BB217&gt;0),ROUND(BB217*_Engine!$N$10/12,2),0)</f>
        <v>0</v>
      </c>
      <c r="Y218" s="28">
        <f>IF(AND(_Engine!$P$11=1,BC217&gt;0),ROUND(BC217*_Engine!$N$11/12,2),0)</f>
        <v>0</v>
      </c>
      <c r="Z218" s="28">
        <f>IF(AND(_Engine!$P$12=1,BD217&gt;0),ROUND(BD217*_Engine!$N$12/12,2),0)</f>
        <v>0</v>
      </c>
      <c r="AA218" s="28">
        <f>IF(AND(_Engine!$P$3=1,AU217&gt;0),ROUND(MIN(_Engine!$O$3,AU217+Q218),2),0)</f>
        <v>0</v>
      </c>
      <c r="AB218" s="28">
        <f>IF(AND(_Engine!$P$4=1,AV217&gt;0),ROUND(MIN(_Engine!$O$4,AV217+R218),2),0)</f>
        <v>0</v>
      </c>
      <c r="AC218" s="28">
        <f>IF(AND(_Engine!$P$5=1,AW217&gt;0),ROUND(MIN(_Engine!$O$5,AW217+S218),2),0)</f>
        <v>0</v>
      </c>
      <c r="AD218" s="28">
        <f>IF(AND(_Engine!$P$6=1,AX217&gt;0),ROUND(MIN(_Engine!$O$6,AX217+T218),2),0)</f>
        <v>0</v>
      </c>
      <c r="AE218" s="28">
        <f>IF(AND(_Engine!$P$7=1,AY217&gt;0),ROUND(MIN(_Engine!$O$7,AY217+U218),2),0)</f>
        <v>0</v>
      </c>
      <c r="AF218" s="28">
        <f>IF(AND(_Engine!$P$8=1,AZ217&gt;0),ROUND(MIN(_Engine!$O$8,AZ217+V218),2),0)</f>
        <v>0</v>
      </c>
      <c r="AG218" s="28">
        <f>IF(AND(_Engine!$P$9=1,BA217&gt;0),ROUND(MIN(_Engine!$O$9,BA217+W218),2),0)</f>
        <v>0</v>
      </c>
      <c r="AH218" s="28">
        <f>IF(AND(_Engine!$P$10=1,BB217&gt;0),ROUND(MIN(_Engine!$O$10,BB217+X218),2),0)</f>
        <v>0</v>
      </c>
      <c r="AI218" s="28">
        <f>IF(AND(_Engine!$P$11=1,BC217&gt;0),ROUND(MIN(_Engine!$O$11,BC217+Y218),2),0)</f>
        <v>0</v>
      </c>
      <c r="AJ218" s="28">
        <f>IF(AND(_Engine!$P$12=1,BD217&gt;0),ROUND(MIN(_Engine!$O$12,BD217+Z218),2),0)</f>
        <v>0</v>
      </c>
      <c r="AK218" s="28">
        <f>IF(AND(_Engine!$P$3=1,AU217&gt;0),ROUND(MAX(0,MIN(AU217+Q218-AA218,BE218-0)),2),0)</f>
        <v>0</v>
      </c>
      <c r="AL218" s="28">
        <f>IF(AND(_Engine!$P$4=1,AV217&gt;0),ROUND(MAX(0,MIN(AV217+R218-AB218,BE218-SUM(AK218:AK218))),2),0)</f>
        <v>0</v>
      </c>
      <c r="AM218" s="28">
        <f>IF(AND(_Engine!$P$5=1,AW217&gt;0),ROUND(MAX(0,MIN(AW217+S218-AC218,BE218-SUM(AK218:AL218))),2),0)</f>
        <v>0</v>
      </c>
      <c r="AN218" s="28">
        <f>IF(AND(_Engine!$P$6=1,AX217&gt;0),ROUND(MAX(0,MIN(AX217+T218-AD218,BE218-SUM(AK218:AM218))),2),0)</f>
        <v>0</v>
      </c>
      <c r="AO218" s="28">
        <f>IF(AND(_Engine!$P$7=1,AY217&gt;0),ROUND(MAX(0,MIN(AY217+U218-AE218,BE218-SUM(AK218:AN218))),2),0)</f>
        <v>0</v>
      </c>
      <c r="AP218" s="28">
        <f>IF(AND(_Engine!$P$8=1,AZ217&gt;0),ROUND(MAX(0,MIN(AZ217+V218-AF218,BE218-SUM(AK218:AO218))),2),0)</f>
        <v>0</v>
      </c>
      <c r="AQ218" s="28">
        <f>IF(AND(_Engine!$P$9=1,BA217&gt;0),ROUND(MAX(0,MIN(BA217+W218-AG218,BE218-SUM(AK218:AP218))),2),0)</f>
        <v>0</v>
      </c>
      <c r="AR218" s="28">
        <f>IF(AND(_Engine!$P$10=1,BB217&gt;0),ROUND(MAX(0,MIN(BB217+X218-AH218,BE218-SUM(AK218:AQ218))),2),0)</f>
        <v>0</v>
      </c>
      <c r="AS218" s="28">
        <f>IF(AND(_Engine!$P$11=1,BC217&gt;0),ROUND(MAX(0,MIN(BC217+Y218-AI218,BE218-SUM(AK218:AR218))),2),0)</f>
        <v>0</v>
      </c>
      <c r="AT218" s="28">
        <f>IF(AND(_Engine!$P$12=1,BD217&gt;0),ROUND(MAX(0,MIN(BD217+Z218-AJ218,BE218-SUM(AK218:AS218))),2),0)</f>
        <v>0</v>
      </c>
      <c r="AU218" s="28">
        <f>IF(_Engine!$P$3=1,MAX(0,ROUND(AU217+Q218-AA218-AK218,2)),0)</f>
        <v>0</v>
      </c>
      <c r="AV218" s="28">
        <f>IF(_Engine!$P$4=1,MAX(0,ROUND(AV217+R218-AB218-AL218,2)),0)</f>
        <v>0</v>
      </c>
      <c r="AW218" s="28">
        <f>IF(_Engine!$P$5=1,MAX(0,ROUND(AW217+S218-AC218-AM218,2)),0)</f>
        <v>0</v>
      </c>
      <c r="AX218" s="28">
        <f>IF(_Engine!$P$6=1,MAX(0,ROUND(AX217+T218-AD218-AN218,2)),0)</f>
        <v>0</v>
      </c>
      <c r="AY218" s="28">
        <f>IF(_Engine!$P$7=1,MAX(0,ROUND(AY217+U218-AE218-AO218,2)),0)</f>
        <v>0</v>
      </c>
      <c r="AZ218" s="28">
        <f>IF(_Engine!$P$8=1,MAX(0,ROUND(AZ217+V218-AF218-AP218,2)),0)</f>
        <v>0</v>
      </c>
      <c r="BA218" s="28">
        <f>IF(_Engine!$P$9=1,MAX(0,ROUND(BA217+W218-AG218-AQ218,2)),0)</f>
        <v>0</v>
      </c>
      <c r="BB218" s="28">
        <f>IF(_Engine!$P$10=1,MAX(0,ROUND(BB217+X218-AH218-AR218,2)),0)</f>
        <v>0</v>
      </c>
      <c r="BC218" s="28">
        <f>IF(_Engine!$P$11=1,MAX(0,ROUND(BC217+Y218-AI218-AS218,2)),0)</f>
        <v>0</v>
      </c>
      <c r="BD218" s="28">
        <f>IF(_Engine!$P$12=1,MAX(0,ROUND(BD217+Z218-AJ218-AT218,2)),0)</f>
        <v>0</v>
      </c>
      <c r="BE218" s="28">
        <f>ROUND(IFERROR('Debt Planner'!$C$8,0)+IFERROR(C218,0)+MAX(0,_Engine!$E$14-SUM(AA218:AJ218)),2)</f>
        <v>0</v>
      </c>
    </row>
    <row r="219" spans="1:57" x14ac:dyDescent="0.3">
      <c r="A219" s="24">
        <v>211</v>
      </c>
      <c r="B219" s="25">
        <f t="shared" ca="1" si="11"/>
        <v>52586</v>
      </c>
      <c r="C219" s="26">
        <v>0</v>
      </c>
      <c r="D219" s="27">
        <f t="shared" si="9"/>
        <v>0</v>
      </c>
      <c r="E219" s="18" t="str">
        <f>IF(_Engine!$P$3=0,"",IF((AA219+AK219)&gt;0,AA219+AK219,""))</f>
        <v/>
      </c>
      <c r="F219" s="18" t="str">
        <f>IF(_Engine!$P$4=0,"",IF((AB219+AL219)&gt;0,AB219+AL219,""))</f>
        <v/>
      </c>
      <c r="G219" s="18" t="str">
        <f>IF(_Engine!$P$5=0,"",IF((AC219+AM219)&gt;0,AC219+AM219,""))</f>
        <v/>
      </c>
      <c r="H219" s="18" t="str">
        <f>IF(_Engine!$P$6=0,"",IF((AD219+AN219)&gt;0,AD219+AN219,""))</f>
        <v/>
      </c>
      <c r="I219" s="18" t="str">
        <f>IF(_Engine!$P$7=0,"",IF((AE219+AO219)&gt;0,AE219+AO219,""))</f>
        <v/>
      </c>
      <c r="J219" s="18" t="str">
        <f>IF(_Engine!$P$8=0,"",IF((AF219+AP219)&gt;0,AF219+AP219,""))</f>
        <v/>
      </c>
      <c r="K219" s="18" t="str">
        <f>IF(_Engine!$P$9=0,"",IF((AG219+AQ219)&gt;0,AG219+AQ219,""))</f>
        <v/>
      </c>
      <c r="L219" s="18" t="str">
        <f>IF(_Engine!$P$10=0,"",IF((AH219+AR219)&gt;0,AH219+AR219,""))</f>
        <v/>
      </c>
      <c r="M219" s="18" t="str">
        <f>IF(_Engine!$P$11=0,"",IF((AI219+AS219)&gt;0,AI219+AS219,""))</f>
        <v/>
      </c>
      <c r="N219" s="18" t="str">
        <f>IF(_Engine!$P$12=0,"",IF((AJ219+AT219)&gt;0,AJ219+AT219,""))</f>
        <v/>
      </c>
      <c r="O219" s="27">
        <f t="shared" si="10"/>
        <v>0</v>
      </c>
      <c r="Q219" s="28">
        <f>IF(AND(_Engine!$P$3=1,AU218&gt;0),ROUND(AU218*_Engine!$N$3/12,2),0)</f>
        <v>0</v>
      </c>
      <c r="R219" s="28">
        <f>IF(AND(_Engine!$P$4=1,AV218&gt;0),ROUND(AV218*_Engine!$N$4/12,2),0)</f>
        <v>0</v>
      </c>
      <c r="S219" s="28">
        <f>IF(AND(_Engine!$P$5=1,AW218&gt;0),ROUND(AW218*_Engine!$N$5/12,2),0)</f>
        <v>0</v>
      </c>
      <c r="T219" s="28">
        <f>IF(AND(_Engine!$P$6=1,AX218&gt;0),ROUND(AX218*_Engine!$N$6/12,2),0)</f>
        <v>0</v>
      </c>
      <c r="U219" s="28">
        <f>IF(AND(_Engine!$P$7=1,AY218&gt;0),ROUND(AY218*_Engine!$N$7/12,2),0)</f>
        <v>0</v>
      </c>
      <c r="V219" s="28">
        <f>IF(AND(_Engine!$P$8=1,AZ218&gt;0),ROUND(AZ218*_Engine!$N$8/12,2),0)</f>
        <v>0</v>
      </c>
      <c r="W219" s="28">
        <f>IF(AND(_Engine!$P$9=1,BA218&gt;0),ROUND(BA218*_Engine!$N$9/12,2),0)</f>
        <v>0</v>
      </c>
      <c r="X219" s="28">
        <f>IF(AND(_Engine!$P$10=1,BB218&gt;0),ROUND(BB218*_Engine!$N$10/12,2),0)</f>
        <v>0</v>
      </c>
      <c r="Y219" s="28">
        <f>IF(AND(_Engine!$P$11=1,BC218&gt;0),ROUND(BC218*_Engine!$N$11/12,2),0)</f>
        <v>0</v>
      </c>
      <c r="Z219" s="28">
        <f>IF(AND(_Engine!$P$12=1,BD218&gt;0),ROUND(BD218*_Engine!$N$12/12,2),0)</f>
        <v>0</v>
      </c>
      <c r="AA219" s="28">
        <f>IF(AND(_Engine!$P$3=1,AU218&gt;0),ROUND(MIN(_Engine!$O$3,AU218+Q219),2),0)</f>
        <v>0</v>
      </c>
      <c r="AB219" s="28">
        <f>IF(AND(_Engine!$P$4=1,AV218&gt;0),ROUND(MIN(_Engine!$O$4,AV218+R219),2),0)</f>
        <v>0</v>
      </c>
      <c r="AC219" s="28">
        <f>IF(AND(_Engine!$P$5=1,AW218&gt;0),ROUND(MIN(_Engine!$O$5,AW218+S219),2),0)</f>
        <v>0</v>
      </c>
      <c r="AD219" s="28">
        <f>IF(AND(_Engine!$P$6=1,AX218&gt;0),ROUND(MIN(_Engine!$O$6,AX218+T219),2),0)</f>
        <v>0</v>
      </c>
      <c r="AE219" s="28">
        <f>IF(AND(_Engine!$P$7=1,AY218&gt;0),ROUND(MIN(_Engine!$O$7,AY218+U219),2),0)</f>
        <v>0</v>
      </c>
      <c r="AF219" s="28">
        <f>IF(AND(_Engine!$P$8=1,AZ218&gt;0),ROUND(MIN(_Engine!$O$8,AZ218+V219),2),0)</f>
        <v>0</v>
      </c>
      <c r="AG219" s="28">
        <f>IF(AND(_Engine!$P$9=1,BA218&gt;0),ROUND(MIN(_Engine!$O$9,BA218+W219),2),0)</f>
        <v>0</v>
      </c>
      <c r="AH219" s="28">
        <f>IF(AND(_Engine!$P$10=1,BB218&gt;0),ROUND(MIN(_Engine!$O$10,BB218+X219),2),0)</f>
        <v>0</v>
      </c>
      <c r="AI219" s="28">
        <f>IF(AND(_Engine!$P$11=1,BC218&gt;0),ROUND(MIN(_Engine!$O$11,BC218+Y219),2),0)</f>
        <v>0</v>
      </c>
      <c r="AJ219" s="28">
        <f>IF(AND(_Engine!$P$12=1,BD218&gt;0),ROUND(MIN(_Engine!$O$12,BD218+Z219),2),0)</f>
        <v>0</v>
      </c>
      <c r="AK219" s="28">
        <f>IF(AND(_Engine!$P$3=1,AU218&gt;0),ROUND(MAX(0,MIN(AU218+Q219-AA219,BE219-0)),2),0)</f>
        <v>0</v>
      </c>
      <c r="AL219" s="28">
        <f>IF(AND(_Engine!$P$4=1,AV218&gt;0),ROUND(MAX(0,MIN(AV218+R219-AB219,BE219-SUM(AK219:AK219))),2),0)</f>
        <v>0</v>
      </c>
      <c r="AM219" s="28">
        <f>IF(AND(_Engine!$P$5=1,AW218&gt;0),ROUND(MAX(0,MIN(AW218+S219-AC219,BE219-SUM(AK219:AL219))),2),0)</f>
        <v>0</v>
      </c>
      <c r="AN219" s="28">
        <f>IF(AND(_Engine!$P$6=1,AX218&gt;0),ROUND(MAX(0,MIN(AX218+T219-AD219,BE219-SUM(AK219:AM219))),2),0)</f>
        <v>0</v>
      </c>
      <c r="AO219" s="28">
        <f>IF(AND(_Engine!$P$7=1,AY218&gt;0),ROUND(MAX(0,MIN(AY218+U219-AE219,BE219-SUM(AK219:AN219))),2),0)</f>
        <v>0</v>
      </c>
      <c r="AP219" s="28">
        <f>IF(AND(_Engine!$P$8=1,AZ218&gt;0),ROUND(MAX(0,MIN(AZ218+V219-AF219,BE219-SUM(AK219:AO219))),2),0)</f>
        <v>0</v>
      </c>
      <c r="AQ219" s="28">
        <f>IF(AND(_Engine!$P$9=1,BA218&gt;0),ROUND(MAX(0,MIN(BA218+W219-AG219,BE219-SUM(AK219:AP219))),2),0)</f>
        <v>0</v>
      </c>
      <c r="AR219" s="28">
        <f>IF(AND(_Engine!$P$10=1,BB218&gt;0),ROUND(MAX(0,MIN(BB218+X219-AH219,BE219-SUM(AK219:AQ219))),2),0)</f>
        <v>0</v>
      </c>
      <c r="AS219" s="28">
        <f>IF(AND(_Engine!$P$11=1,BC218&gt;0),ROUND(MAX(0,MIN(BC218+Y219-AI219,BE219-SUM(AK219:AR219))),2),0)</f>
        <v>0</v>
      </c>
      <c r="AT219" s="28">
        <f>IF(AND(_Engine!$P$12=1,BD218&gt;0),ROUND(MAX(0,MIN(BD218+Z219-AJ219,BE219-SUM(AK219:AS219))),2),0)</f>
        <v>0</v>
      </c>
      <c r="AU219" s="28">
        <f>IF(_Engine!$P$3=1,MAX(0,ROUND(AU218+Q219-AA219-AK219,2)),0)</f>
        <v>0</v>
      </c>
      <c r="AV219" s="28">
        <f>IF(_Engine!$P$4=1,MAX(0,ROUND(AV218+R219-AB219-AL219,2)),0)</f>
        <v>0</v>
      </c>
      <c r="AW219" s="28">
        <f>IF(_Engine!$P$5=1,MAX(0,ROUND(AW218+S219-AC219-AM219,2)),0)</f>
        <v>0</v>
      </c>
      <c r="AX219" s="28">
        <f>IF(_Engine!$P$6=1,MAX(0,ROUND(AX218+T219-AD219-AN219,2)),0)</f>
        <v>0</v>
      </c>
      <c r="AY219" s="28">
        <f>IF(_Engine!$P$7=1,MAX(0,ROUND(AY218+U219-AE219-AO219,2)),0)</f>
        <v>0</v>
      </c>
      <c r="AZ219" s="28">
        <f>IF(_Engine!$P$8=1,MAX(0,ROUND(AZ218+V219-AF219-AP219,2)),0)</f>
        <v>0</v>
      </c>
      <c r="BA219" s="28">
        <f>IF(_Engine!$P$9=1,MAX(0,ROUND(BA218+W219-AG219-AQ219,2)),0)</f>
        <v>0</v>
      </c>
      <c r="BB219" s="28">
        <f>IF(_Engine!$P$10=1,MAX(0,ROUND(BB218+X219-AH219-AR219,2)),0)</f>
        <v>0</v>
      </c>
      <c r="BC219" s="28">
        <f>IF(_Engine!$P$11=1,MAX(0,ROUND(BC218+Y219-AI219-AS219,2)),0)</f>
        <v>0</v>
      </c>
      <c r="BD219" s="28">
        <f>IF(_Engine!$P$12=1,MAX(0,ROUND(BD218+Z219-AJ219-AT219,2)),0)</f>
        <v>0</v>
      </c>
      <c r="BE219" s="28">
        <f>ROUND(IFERROR('Debt Planner'!$C$8,0)+IFERROR(C219,0)+MAX(0,_Engine!$E$14-SUM(AA219:AJ219)),2)</f>
        <v>0</v>
      </c>
    </row>
    <row r="220" spans="1:57" x14ac:dyDescent="0.3">
      <c r="A220" s="24">
        <v>212</v>
      </c>
      <c r="B220" s="25">
        <f t="shared" ca="1" si="11"/>
        <v>52617</v>
      </c>
      <c r="C220" s="26">
        <v>0</v>
      </c>
      <c r="D220" s="27">
        <f t="shared" si="9"/>
        <v>0</v>
      </c>
      <c r="E220" s="18" t="str">
        <f>IF(_Engine!$P$3=0,"",IF((AA220+AK220)&gt;0,AA220+AK220,""))</f>
        <v/>
      </c>
      <c r="F220" s="18" t="str">
        <f>IF(_Engine!$P$4=0,"",IF((AB220+AL220)&gt;0,AB220+AL220,""))</f>
        <v/>
      </c>
      <c r="G220" s="18" t="str">
        <f>IF(_Engine!$P$5=0,"",IF((AC220+AM220)&gt;0,AC220+AM220,""))</f>
        <v/>
      </c>
      <c r="H220" s="18" t="str">
        <f>IF(_Engine!$P$6=0,"",IF((AD220+AN220)&gt;0,AD220+AN220,""))</f>
        <v/>
      </c>
      <c r="I220" s="18" t="str">
        <f>IF(_Engine!$P$7=0,"",IF((AE220+AO220)&gt;0,AE220+AO220,""))</f>
        <v/>
      </c>
      <c r="J220" s="18" t="str">
        <f>IF(_Engine!$P$8=0,"",IF((AF220+AP220)&gt;0,AF220+AP220,""))</f>
        <v/>
      </c>
      <c r="K220" s="18" t="str">
        <f>IF(_Engine!$P$9=0,"",IF((AG220+AQ220)&gt;0,AG220+AQ220,""))</f>
        <v/>
      </c>
      <c r="L220" s="18" t="str">
        <f>IF(_Engine!$P$10=0,"",IF((AH220+AR220)&gt;0,AH220+AR220,""))</f>
        <v/>
      </c>
      <c r="M220" s="18" t="str">
        <f>IF(_Engine!$P$11=0,"",IF((AI220+AS220)&gt;0,AI220+AS220,""))</f>
        <v/>
      </c>
      <c r="N220" s="18" t="str">
        <f>IF(_Engine!$P$12=0,"",IF((AJ220+AT220)&gt;0,AJ220+AT220,""))</f>
        <v/>
      </c>
      <c r="O220" s="27">
        <f t="shared" si="10"/>
        <v>0</v>
      </c>
      <c r="Q220" s="28">
        <f>IF(AND(_Engine!$P$3=1,AU219&gt;0),ROUND(AU219*_Engine!$N$3/12,2),0)</f>
        <v>0</v>
      </c>
      <c r="R220" s="28">
        <f>IF(AND(_Engine!$P$4=1,AV219&gt;0),ROUND(AV219*_Engine!$N$4/12,2),0)</f>
        <v>0</v>
      </c>
      <c r="S220" s="28">
        <f>IF(AND(_Engine!$P$5=1,AW219&gt;0),ROUND(AW219*_Engine!$N$5/12,2),0)</f>
        <v>0</v>
      </c>
      <c r="T220" s="28">
        <f>IF(AND(_Engine!$P$6=1,AX219&gt;0),ROUND(AX219*_Engine!$N$6/12,2),0)</f>
        <v>0</v>
      </c>
      <c r="U220" s="28">
        <f>IF(AND(_Engine!$P$7=1,AY219&gt;0),ROUND(AY219*_Engine!$N$7/12,2),0)</f>
        <v>0</v>
      </c>
      <c r="V220" s="28">
        <f>IF(AND(_Engine!$P$8=1,AZ219&gt;0),ROUND(AZ219*_Engine!$N$8/12,2),0)</f>
        <v>0</v>
      </c>
      <c r="W220" s="28">
        <f>IF(AND(_Engine!$P$9=1,BA219&gt;0),ROUND(BA219*_Engine!$N$9/12,2),0)</f>
        <v>0</v>
      </c>
      <c r="X220" s="28">
        <f>IF(AND(_Engine!$P$10=1,BB219&gt;0),ROUND(BB219*_Engine!$N$10/12,2),0)</f>
        <v>0</v>
      </c>
      <c r="Y220" s="28">
        <f>IF(AND(_Engine!$P$11=1,BC219&gt;0),ROUND(BC219*_Engine!$N$11/12,2),0)</f>
        <v>0</v>
      </c>
      <c r="Z220" s="28">
        <f>IF(AND(_Engine!$P$12=1,BD219&gt;0),ROUND(BD219*_Engine!$N$12/12,2),0)</f>
        <v>0</v>
      </c>
      <c r="AA220" s="28">
        <f>IF(AND(_Engine!$P$3=1,AU219&gt;0),ROUND(MIN(_Engine!$O$3,AU219+Q220),2),0)</f>
        <v>0</v>
      </c>
      <c r="AB220" s="28">
        <f>IF(AND(_Engine!$P$4=1,AV219&gt;0),ROUND(MIN(_Engine!$O$4,AV219+R220),2),0)</f>
        <v>0</v>
      </c>
      <c r="AC220" s="28">
        <f>IF(AND(_Engine!$P$5=1,AW219&gt;0),ROUND(MIN(_Engine!$O$5,AW219+S220),2),0)</f>
        <v>0</v>
      </c>
      <c r="AD220" s="28">
        <f>IF(AND(_Engine!$P$6=1,AX219&gt;0),ROUND(MIN(_Engine!$O$6,AX219+T220),2),0)</f>
        <v>0</v>
      </c>
      <c r="AE220" s="28">
        <f>IF(AND(_Engine!$P$7=1,AY219&gt;0),ROUND(MIN(_Engine!$O$7,AY219+U220),2),0)</f>
        <v>0</v>
      </c>
      <c r="AF220" s="28">
        <f>IF(AND(_Engine!$P$8=1,AZ219&gt;0),ROUND(MIN(_Engine!$O$8,AZ219+V220),2),0)</f>
        <v>0</v>
      </c>
      <c r="AG220" s="28">
        <f>IF(AND(_Engine!$P$9=1,BA219&gt;0),ROUND(MIN(_Engine!$O$9,BA219+W220),2),0)</f>
        <v>0</v>
      </c>
      <c r="AH220" s="28">
        <f>IF(AND(_Engine!$P$10=1,BB219&gt;0),ROUND(MIN(_Engine!$O$10,BB219+X220),2),0)</f>
        <v>0</v>
      </c>
      <c r="AI220" s="28">
        <f>IF(AND(_Engine!$P$11=1,BC219&gt;0),ROUND(MIN(_Engine!$O$11,BC219+Y220),2),0)</f>
        <v>0</v>
      </c>
      <c r="AJ220" s="28">
        <f>IF(AND(_Engine!$P$12=1,BD219&gt;0),ROUND(MIN(_Engine!$O$12,BD219+Z220),2),0)</f>
        <v>0</v>
      </c>
      <c r="AK220" s="28">
        <f>IF(AND(_Engine!$P$3=1,AU219&gt;0),ROUND(MAX(0,MIN(AU219+Q220-AA220,BE220-0)),2),0)</f>
        <v>0</v>
      </c>
      <c r="AL220" s="28">
        <f>IF(AND(_Engine!$P$4=1,AV219&gt;0),ROUND(MAX(0,MIN(AV219+R220-AB220,BE220-SUM(AK220:AK220))),2),0)</f>
        <v>0</v>
      </c>
      <c r="AM220" s="28">
        <f>IF(AND(_Engine!$P$5=1,AW219&gt;0),ROUND(MAX(0,MIN(AW219+S220-AC220,BE220-SUM(AK220:AL220))),2),0)</f>
        <v>0</v>
      </c>
      <c r="AN220" s="28">
        <f>IF(AND(_Engine!$P$6=1,AX219&gt;0),ROUND(MAX(0,MIN(AX219+T220-AD220,BE220-SUM(AK220:AM220))),2),0)</f>
        <v>0</v>
      </c>
      <c r="AO220" s="28">
        <f>IF(AND(_Engine!$P$7=1,AY219&gt;0),ROUND(MAX(0,MIN(AY219+U220-AE220,BE220-SUM(AK220:AN220))),2),0)</f>
        <v>0</v>
      </c>
      <c r="AP220" s="28">
        <f>IF(AND(_Engine!$P$8=1,AZ219&gt;0),ROUND(MAX(0,MIN(AZ219+V220-AF220,BE220-SUM(AK220:AO220))),2),0)</f>
        <v>0</v>
      </c>
      <c r="AQ220" s="28">
        <f>IF(AND(_Engine!$P$9=1,BA219&gt;0),ROUND(MAX(0,MIN(BA219+W220-AG220,BE220-SUM(AK220:AP220))),2),0)</f>
        <v>0</v>
      </c>
      <c r="AR220" s="28">
        <f>IF(AND(_Engine!$P$10=1,BB219&gt;0),ROUND(MAX(0,MIN(BB219+X220-AH220,BE220-SUM(AK220:AQ220))),2),0)</f>
        <v>0</v>
      </c>
      <c r="AS220" s="28">
        <f>IF(AND(_Engine!$P$11=1,BC219&gt;0),ROUND(MAX(0,MIN(BC219+Y220-AI220,BE220-SUM(AK220:AR220))),2),0)</f>
        <v>0</v>
      </c>
      <c r="AT220" s="28">
        <f>IF(AND(_Engine!$P$12=1,BD219&gt;0),ROUND(MAX(0,MIN(BD219+Z220-AJ220,BE220-SUM(AK220:AS220))),2),0)</f>
        <v>0</v>
      </c>
      <c r="AU220" s="28">
        <f>IF(_Engine!$P$3=1,MAX(0,ROUND(AU219+Q220-AA220-AK220,2)),0)</f>
        <v>0</v>
      </c>
      <c r="AV220" s="28">
        <f>IF(_Engine!$P$4=1,MAX(0,ROUND(AV219+R220-AB220-AL220,2)),0)</f>
        <v>0</v>
      </c>
      <c r="AW220" s="28">
        <f>IF(_Engine!$P$5=1,MAX(0,ROUND(AW219+S220-AC220-AM220,2)),0)</f>
        <v>0</v>
      </c>
      <c r="AX220" s="28">
        <f>IF(_Engine!$P$6=1,MAX(0,ROUND(AX219+T220-AD220-AN220,2)),0)</f>
        <v>0</v>
      </c>
      <c r="AY220" s="28">
        <f>IF(_Engine!$P$7=1,MAX(0,ROUND(AY219+U220-AE220-AO220,2)),0)</f>
        <v>0</v>
      </c>
      <c r="AZ220" s="28">
        <f>IF(_Engine!$P$8=1,MAX(0,ROUND(AZ219+V220-AF220-AP220,2)),0)</f>
        <v>0</v>
      </c>
      <c r="BA220" s="28">
        <f>IF(_Engine!$P$9=1,MAX(0,ROUND(BA219+W220-AG220-AQ220,2)),0)</f>
        <v>0</v>
      </c>
      <c r="BB220" s="28">
        <f>IF(_Engine!$P$10=1,MAX(0,ROUND(BB219+X220-AH220-AR220,2)),0)</f>
        <v>0</v>
      </c>
      <c r="BC220" s="28">
        <f>IF(_Engine!$P$11=1,MAX(0,ROUND(BC219+Y220-AI220-AS220,2)),0)</f>
        <v>0</v>
      </c>
      <c r="BD220" s="28">
        <f>IF(_Engine!$P$12=1,MAX(0,ROUND(BD219+Z220-AJ220-AT220,2)),0)</f>
        <v>0</v>
      </c>
      <c r="BE220" s="28">
        <f>ROUND(IFERROR('Debt Planner'!$C$8,0)+IFERROR(C220,0)+MAX(0,_Engine!$E$14-SUM(AA220:AJ220)),2)</f>
        <v>0</v>
      </c>
    </row>
    <row r="221" spans="1:57" x14ac:dyDescent="0.3">
      <c r="A221" s="24">
        <v>213</v>
      </c>
      <c r="B221" s="25">
        <f t="shared" ca="1" si="11"/>
        <v>52648</v>
      </c>
      <c r="C221" s="26">
        <v>0</v>
      </c>
      <c r="D221" s="27">
        <f t="shared" si="9"/>
        <v>0</v>
      </c>
      <c r="E221" s="18" t="str">
        <f>IF(_Engine!$P$3=0,"",IF((AA221+AK221)&gt;0,AA221+AK221,""))</f>
        <v/>
      </c>
      <c r="F221" s="18" t="str">
        <f>IF(_Engine!$P$4=0,"",IF((AB221+AL221)&gt;0,AB221+AL221,""))</f>
        <v/>
      </c>
      <c r="G221" s="18" t="str">
        <f>IF(_Engine!$P$5=0,"",IF((AC221+AM221)&gt;0,AC221+AM221,""))</f>
        <v/>
      </c>
      <c r="H221" s="18" t="str">
        <f>IF(_Engine!$P$6=0,"",IF((AD221+AN221)&gt;0,AD221+AN221,""))</f>
        <v/>
      </c>
      <c r="I221" s="18" t="str">
        <f>IF(_Engine!$P$7=0,"",IF((AE221+AO221)&gt;0,AE221+AO221,""))</f>
        <v/>
      </c>
      <c r="J221" s="18" t="str">
        <f>IF(_Engine!$P$8=0,"",IF((AF221+AP221)&gt;0,AF221+AP221,""))</f>
        <v/>
      </c>
      <c r="K221" s="18" t="str">
        <f>IF(_Engine!$P$9=0,"",IF((AG221+AQ221)&gt;0,AG221+AQ221,""))</f>
        <v/>
      </c>
      <c r="L221" s="18" t="str">
        <f>IF(_Engine!$P$10=0,"",IF((AH221+AR221)&gt;0,AH221+AR221,""))</f>
        <v/>
      </c>
      <c r="M221" s="18" t="str">
        <f>IF(_Engine!$P$11=0,"",IF((AI221+AS221)&gt;0,AI221+AS221,""))</f>
        <v/>
      </c>
      <c r="N221" s="18" t="str">
        <f>IF(_Engine!$P$12=0,"",IF((AJ221+AT221)&gt;0,AJ221+AT221,""))</f>
        <v/>
      </c>
      <c r="O221" s="27">
        <f t="shared" si="10"/>
        <v>0</v>
      </c>
      <c r="Q221" s="28">
        <f>IF(AND(_Engine!$P$3=1,AU220&gt;0),ROUND(AU220*_Engine!$N$3/12,2),0)</f>
        <v>0</v>
      </c>
      <c r="R221" s="28">
        <f>IF(AND(_Engine!$P$4=1,AV220&gt;0),ROUND(AV220*_Engine!$N$4/12,2),0)</f>
        <v>0</v>
      </c>
      <c r="S221" s="28">
        <f>IF(AND(_Engine!$P$5=1,AW220&gt;0),ROUND(AW220*_Engine!$N$5/12,2),0)</f>
        <v>0</v>
      </c>
      <c r="T221" s="28">
        <f>IF(AND(_Engine!$P$6=1,AX220&gt;0),ROUND(AX220*_Engine!$N$6/12,2),0)</f>
        <v>0</v>
      </c>
      <c r="U221" s="28">
        <f>IF(AND(_Engine!$P$7=1,AY220&gt;0),ROUND(AY220*_Engine!$N$7/12,2),0)</f>
        <v>0</v>
      </c>
      <c r="V221" s="28">
        <f>IF(AND(_Engine!$P$8=1,AZ220&gt;0),ROUND(AZ220*_Engine!$N$8/12,2),0)</f>
        <v>0</v>
      </c>
      <c r="W221" s="28">
        <f>IF(AND(_Engine!$P$9=1,BA220&gt;0),ROUND(BA220*_Engine!$N$9/12,2),0)</f>
        <v>0</v>
      </c>
      <c r="X221" s="28">
        <f>IF(AND(_Engine!$P$10=1,BB220&gt;0),ROUND(BB220*_Engine!$N$10/12,2),0)</f>
        <v>0</v>
      </c>
      <c r="Y221" s="28">
        <f>IF(AND(_Engine!$P$11=1,BC220&gt;0),ROUND(BC220*_Engine!$N$11/12,2),0)</f>
        <v>0</v>
      </c>
      <c r="Z221" s="28">
        <f>IF(AND(_Engine!$P$12=1,BD220&gt;0),ROUND(BD220*_Engine!$N$12/12,2),0)</f>
        <v>0</v>
      </c>
      <c r="AA221" s="28">
        <f>IF(AND(_Engine!$P$3=1,AU220&gt;0),ROUND(MIN(_Engine!$O$3,AU220+Q221),2),0)</f>
        <v>0</v>
      </c>
      <c r="AB221" s="28">
        <f>IF(AND(_Engine!$P$4=1,AV220&gt;0),ROUND(MIN(_Engine!$O$4,AV220+R221),2),0)</f>
        <v>0</v>
      </c>
      <c r="AC221" s="28">
        <f>IF(AND(_Engine!$P$5=1,AW220&gt;0),ROUND(MIN(_Engine!$O$5,AW220+S221),2),0)</f>
        <v>0</v>
      </c>
      <c r="AD221" s="28">
        <f>IF(AND(_Engine!$P$6=1,AX220&gt;0),ROUND(MIN(_Engine!$O$6,AX220+T221),2),0)</f>
        <v>0</v>
      </c>
      <c r="AE221" s="28">
        <f>IF(AND(_Engine!$P$7=1,AY220&gt;0),ROUND(MIN(_Engine!$O$7,AY220+U221),2),0)</f>
        <v>0</v>
      </c>
      <c r="AF221" s="28">
        <f>IF(AND(_Engine!$P$8=1,AZ220&gt;0),ROUND(MIN(_Engine!$O$8,AZ220+V221),2),0)</f>
        <v>0</v>
      </c>
      <c r="AG221" s="28">
        <f>IF(AND(_Engine!$P$9=1,BA220&gt;0),ROUND(MIN(_Engine!$O$9,BA220+W221),2),0)</f>
        <v>0</v>
      </c>
      <c r="AH221" s="28">
        <f>IF(AND(_Engine!$P$10=1,BB220&gt;0),ROUND(MIN(_Engine!$O$10,BB220+X221),2),0)</f>
        <v>0</v>
      </c>
      <c r="AI221" s="28">
        <f>IF(AND(_Engine!$P$11=1,BC220&gt;0),ROUND(MIN(_Engine!$O$11,BC220+Y221),2),0)</f>
        <v>0</v>
      </c>
      <c r="AJ221" s="28">
        <f>IF(AND(_Engine!$P$12=1,BD220&gt;0),ROUND(MIN(_Engine!$O$12,BD220+Z221),2),0)</f>
        <v>0</v>
      </c>
      <c r="AK221" s="28">
        <f>IF(AND(_Engine!$P$3=1,AU220&gt;0),ROUND(MAX(0,MIN(AU220+Q221-AA221,BE221-0)),2),0)</f>
        <v>0</v>
      </c>
      <c r="AL221" s="28">
        <f>IF(AND(_Engine!$P$4=1,AV220&gt;0),ROUND(MAX(0,MIN(AV220+R221-AB221,BE221-SUM(AK221:AK221))),2),0)</f>
        <v>0</v>
      </c>
      <c r="AM221" s="28">
        <f>IF(AND(_Engine!$P$5=1,AW220&gt;0),ROUND(MAX(0,MIN(AW220+S221-AC221,BE221-SUM(AK221:AL221))),2),0)</f>
        <v>0</v>
      </c>
      <c r="AN221" s="28">
        <f>IF(AND(_Engine!$P$6=1,AX220&gt;0),ROUND(MAX(0,MIN(AX220+T221-AD221,BE221-SUM(AK221:AM221))),2),0)</f>
        <v>0</v>
      </c>
      <c r="AO221" s="28">
        <f>IF(AND(_Engine!$P$7=1,AY220&gt;0),ROUND(MAX(0,MIN(AY220+U221-AE221,BE221-SUM(AK221:AN221))),2),0)</f>
        <v>0</v>
      </c>
      <c r="AP221" s="28">
        <f>IF(AND(_Engine!$P$8=1,AZ220&gt;0),ROUND(MAX(0,MIN(AZ220+V221-AF221,BE221-SUM(AK221:AO221))),2),0)</f>
        <v>0</v>
      </c>
      <c r="AQ221" s="28">
        <f>IF(AND(_Engine!$P$9=1,BA220&gt;0),ROUND(MAX(0,MIN(BA220+W221-AG221,BE221-SUM(AK221:AP221))),2),0)</f>
        <v>0</v>
      </c>
      <c r="AR221" s="28">
        <f>IF(AND(_Engine!$P$10=1,BB220&gt;0),ROUND(MAX(0,MIN(BB220+X221-AH221,BE221-SUM(AK221:AQ221))),2),0)</f>
        <v>0</v>
      </c>
      <c r="AS221" s="28">
        <f>IF(AND(_Engine!$P$11=1,BC220&gt;0),ROUND(MAX(0,MIN(BC220+Y221-AI221,BE221-SUM(AK221:AR221))),2),0)</f>
        <v>0</v>
      </c>
      <c r="AT221" s="28">
        <f>IF(AND(_Engine!$P$12=1,BD220&gt;0),ROUND(MAX(0,MIN(BD220+Z221-AJ221,BE221-SUM(AK221:AS221))),2),0)</f>
        <v>0</v>
      </c>
      <c r="AU221" s="28">
        <f>IF(_Engine!$P$3=1,MAX(0,ROUND(AU220+Q221-AA221-AK221,2)),0)</f>
        <v>0</v>
      </c>
      <c r="AV221" s="28">
        <f>IF(_Engine!$P$4=1,MAX(0,ROUND(AV220+R221-AB221-AL221,2)),0)</f>
        <v>0</v>
      </c>
      <c r="AW221" s="28">
        <f>IF(_Engine!$P$5=1,MAX(0,ROUND(AW220+S221-AC221-AM221,2)),0)</f>
        <v>0</v>
      </c>
      <c r="AX221" s="28">
        <f>IF(_Engine!$P$6=1,MAX(0,ROUND(AX220+T221-AD221-AN221,2)),0)</f>
        <v>0</v>
      </c>
      <c r="AY221" s="28">
        <f>IF(_Engine!$P$7=1,MAX(0,ROUND(AY220+U221-AE221-AO221,2)),0)</f>
        <v>0</v>
      </c>
      <c r="AZ221" s="28">
        <f>IF(_Engine!$P$8=1,MAX(0,ROUND(AZ220+V221-AF221-AP221,2)),0)</f>
        <v>0</v>
      </c>
      <c r="BA221" s="28">
        <f>IF(_Engine!$P$9=1,MAX(0,ROUND(BA220+W221-AG221-AQ221,2)),0)</f>
        <v>0</v>
      </c>
      <c r="BB221" s="28">
        <f>IF(_Engine!$P$10=1,MAX(0,ROUND(BB220+X221-AH221-AR221,2)),0)</f>
        <v>0</v>
      </c>
      <c r="BC221" s="28">
        <f>IF(_Engine!$P$11=1,MAX(0,ROUND(BC220+Y221-AI221-AS221,2)),0)</f>
        <v>0</v>
      </c>
      <c r="BD221" s="28">
        <f>IF(_Engine!$P$12=1,MAX(0,ROUND(BD220+Z221-AJ221-AT221,2)),0)</f>
        <v>0</v>
      </c>
      <c r="BE221" s="28">
        <f>ROUND(IFERROR('Debt Planner'!$C$8,0)+IFERROR(C221,0)+MAX(0,_Engine!$E$14-SUM(AA221:AJ221)),2)</f>
        <v>0</v>
      </c>
    </row>
    <row r="222" spans="1:57" x14ac:dyDescent="0.3">
      <c r="A222" s="24">
        <v>214</v>
      </c>
      <c r="B222" s="25">
        <f t="shared" ca="1" si="11"/>
        <v>52677</v>
      </c>
      <c r="C222" s="26">
        <v>0</v>
      </c>
      <c r="D222" s="27">
        <f t="shared" si="9"/>
        <v>0</v>
      </c>
      <c r="E222" s="18" t="str">
        <f>IF(_Engine!$P$3=0,"",IF((AA222+AK222)&gt;0,AA222+AK222,""))</f>
        <v/>
      </c>
      <c r="F222" s="18" t="str">
        <f>IF(_Engine!$P$4=0,"",IF((AB222+AL222)&gt;0,AB222+AL222,""))</f>
        <v/>
      </c>
      <c r="G222" s="18" t="str">
        <f>IF(_Engine!$P$5=0,"",IF((AC222+AM222)&gt;0,AC222+AM222,""))</f>
        <v/>
      </c>
      <c r="H222" s="18" t="str">
        <f>IF(_Engine!$P$6=0,"",IF((AD222+AN222)&gt;0,AD222+AN222,""))</f>
        <v/>
      </c>
      <c r="I222" s="18" t="str">
        <f>IF(_Engine!$P$7=0,"",IF((AE222+AO222)&gt;0,AE222+AO222,""))</f>
        <v/>
      </c>
      <c r="J222" s="18" t="str">
        <f>IF(_Engine!$P$8=0,"",IF((AF222+AP222)&gt;0,AF222+AP222,""))</f>
        <v/>
      </c>
      <c r="K222" s="18" t="str">
        <f>IF(_Engine!$P$9=0,"",IF((AG222+AQ222)&gt;0,AG222+AQ222,""))</f>
        <v/>
      </c>
      <c r="L222" s="18" t="str">
        <f>IF(_Engine!$P$10=0,"",IF((AH222+AR222)&gt;0,AH222+AR222,""))</f>
        <v/>
      </c>
      <c r="M222" s="18" t="str">
        <f>IF(_Engine!$P$11=0,"",IF((AI222+AS222)&gt;0,AI222+AS222,""))</f>
        <v/>
      </c>
      <c r="N222" s="18" t="str">
        <f>IF(_Engine!$P$12=0,"",IF((AJ222+AT222)&gt;0,AJ222+AT222,""))</f>
        <v/>
      </c>
      <c r="O222" s="27">
        <f t="shared" si="10"/>
        <v>0</v>
      </c>
      <c r="Q222" s="28">
        <f>IF(AND(_Engine!$P$3=1,AU221&gt;0),ROUND(AU221*_Engine!$N$3/12,2),0)</f>
        <v>0</v>
      </c>
      <c r="R222" s="28">
        <f>IF(AND(_Engine!$P$4=1,AV221&gt;0),ROUND(AV221*_Engine!$N$4/12,2),0)</f>
        <v>0</v>
      </c>
      <c r="S222" s="28">
        <f>IF(AND(_Engine!$P$5=1,AW221&gt;0),ROUND(AW221*_Engine!$N$5/12,2),0)</f>
        <v>0</v>
      </c>
      <c r="T222" s="28">
        <f>IF(AND(_Engine!$P$6=1,AX221&gt;0),ROUND(AX221*_Engine!$N$6/12,2),0)</f>
        <v>0</v>
      </c>
      <c r="U222" s="28">
        <f>IF(AND(_Engine!$P$7=1,AY221&gt;0),ROUND(AY221*_Engine!$N$7/12,2),0)</f>
        <v>0</v>
      </c>
      <c r="V222" s="28">
        <f>IF(AND(_Engine!$P$8=1,AZ221&gt;0),ROUND(AZ221*_Engine!$N$8/12,2),0)</f>
        <v>0</v>
      </c>
      <c r="W222" s="28">
        <f>IF(AND(_Engine!$P$9=1,BA221&gt;0),ROUND(BA221*_Engine!$N$9/12,2),0)</f>
        <v>0</v>
      </c>
      <c r="X222" s="28">
        <f>IF(AND(_Engine!$P$10=1,BB221&gt;0),ROUND(BB221*_Engine!$N$10/12,2),0)</f>
        <v>0</v>
      </c>
      <c r="Y222" s="28">
        <f>IF(AND(_Engine!$P$11=1,BC221&gt;0),ROUND(BC221*_Engine!$N$11/12,2),0)</f>
        <v>0</v>
      </c>
      <c r="Z222" s="28">
        <f>IF(AND(_Engine!$P$12=1,BD221&gt;0),ROUND(BD221*_Engine!$N$12/12,2),0)</f>
        <v>0</v>
      </c>
      <c r="AA222" s="28">
        <f>IF(AND(_Engine!$P$3=1,AU221&gt;0),ROUND(MIN(_Engine!$O$3,AU221+Q222),2),0)</f>
        <v>0</v>
      </c>
      <c r="AB222" s="28">
        <f>IF(AND(_Engine!$P$4=1,AV221&gt;0),ROUND(MIN(_Engine!$O$4,AV221+R222),2),0)</f>
        <v>0</v>
      </c>
      <c r="AC222" s="28">
        <f>IF(AND(_Engine!$P$5=1,AW221&gt;0),ROUND(MIN(_Engine!$O$5,AW221+S222),2),0)</f>
        <v>0</v>
      </c>
      <c r="AD222" s="28">
        <f>IF(AND(_Engine!$P$6=1,AX221&gt;0),ROUND(MIN(_Engine!$O$6,AX221+T222),2),0)</f>
        <v>0</v>
      </c>
      <c r="AE222" s="28">
        <f>IF(AND(_Engine!$P$7=1,AY221&gt;0),ROUND(MIN(_Engine!$O$7,AY221+U222),2),0)</f>
        <v>0</v>
      </c>
      <c r="AF222" s="28">
        <f>IF(AND(_Engine!$P$8=1,AZ221&gt;0),ROUND(MIN(_Engine!$O$8,AZ221+V222),2),0)</f>
        <v>0</v>
      </c>
      <c r="AG222" s="28">
        <f>IF(AND(_Engine!$P$9=1,BA221&gt;0),ROUND(MIN(_Engine!$O$9,BA221+W222),2),0)</f>
        <v>0</v>
      </c>
      <c r="AH222" s="28">
        <f>IF(AND(_Engine!$P$10=1,BB221&gt;0),ROUND(MIN(_Engine!$O$10,BB221+X222),2),0)</f>
        <v>0</v>
      </c>
      <c r="AI222" s="28">
        <f>IF(AND(_Engine!$P$11=1,BC221&gt;0),ROUND(MIN(_Engine!$O$11,BC221+Y222),2),0)</f>
        <v>0</v>
      </c>
      <c r="AJ222" s="28">
        <f>IF(AND(_Engine!$P$12=1,BD221&gt;0),ROUND(MIN(_Engine!$O$12,BD221+Z222),2),0)</f>
        <v>0</v>
      </c>
      <c r="AK222" s="28">
        <f>IF(AND(_Engine!$P$3=1,AU221&gt;0),ROUND(MAX(0,MIN(AU221+Q222-AA222,BE222-0)),2),0)</f>
        <v>0</v>
      </c>
      <c r="AL222" s="28">
        <f>IF(AND(_Engine!$P$4=1,AV221&gt;0),ROUND(MAX(0,MIN(AV221+R222-AB222,BE222-SUM(AK222:AK222))),2),0)</f>
        <v>0</v>
      </c>
      <c r="AM222" s="28">
        <f>IF(AND(_Engine!$P$5=1,AW221&gt;0),ROUND(MAX(0,MIN(AW221+S222-AC222,BE222-SUM(AK222:AL222))),2),0)</f>
        <v>0</v>
      </c>
      <c r="AN222" s="28">
        <f>IF(AND(_Engine!$P$6=1,AX221&gt;0),ROUND(MAX(0,MIN(AX221+T222-AD222,BE222-SUM(AK222:AM222))),2),0)</f>
        <v>0</v>
      </c>
      <c r="AO222" s="28">
        <f>IF(AND(_Engine!$P$7=1,AY221&gt;0),ROUND(MAX(0,MIN(AY221+U222-AE222,BE222-SUM(AK222:AN222))),2),0)</f>
        <v>0</v>
      </c>
      <c r="AP222" s="28">
        <f>IF(AND(_Engine!$P$8=1,AZ221&gt;0),ROUND(MAX(0,MIN(AZ221+V222-AF222,BE222-SUM(AK222:AO222))),2),0)</f>
        <v>0</v>
      </c>
      <c r="AQ222" s="28">
        <f>IF(AND(_Engine!$P$9=1,BA221&gt;0),ROUND(MAX(0,MIN(BA221+W222-AG222,BE222-SUM(AK222:AP222))),2),0)</f>
        <v>0</v>
      </c>
      <c r="AR222" s="28">
        <f>IF(AND(_Engine!$P$10=1,BB221&gt;0),ROUND(MAX(0,MIN(BB221+X222-AH222,BE222-SUM(AK222:AQ222))),2),0)</f>
        <v>0</v>
      </c>
      <c r="AS222" s="28">
        <f>IF(AND(_Engine!$P$11=1,BC221&gt;0),ROUND(MAX(0,MIN(BC221+Y222-AI222,BE222-SUM(AK222:AR222))),2),0)</f>
        <v>0</v>
      </c>
      <c r="AT222" s="28">
        <f>IF(AND(_Engine!$P$12=1,BD221&gt;0),ROUND(MAX(0,MIN(BD221+Z222-AJ222,BE222-SUM(AK222:AS222))),2),0)</f>
        <v>0</v>
      </c>
      <c r="AU222" s="28">
        <f>IF(_Engine!$P$3=1,MAX(0,ROUND(AU221+Q222-AA222-AK222,2)),0)</f>
        <v>0</v>
      </c>
      <c r="AV222" s="28">
        <f>IF(_Engine!$P$4=1,MAX(0,ROUND(AV221+R222-AB222-AL222,2)),0)</f>
        <v>0</v>
      </c>
      <c r="AW222" s="28">
        <f>IF(_Engine!$P$5=1,MAX(0,ROUND(AW221+S222-AC222-AM222,2)),0)</f>
        <v>0</v>
      </c>
      <c r="AX222" s="28">
        <f>IF(_Engine!$P$6=1,MAX(0,ROUND(AX221+T222-AD222-AN222,2)),0)</f>
        <v>0</v>
      </c>
      <c r="AY222" s="28">
        <f>IF(_Engine!$P$7=1,MAX(0,ROUND(AY221+U222-AE222-AO222,2)),0)</f>
        <v>0</v>
      </c>
      <c r="AZ222" s="28">
        <f>IF(_Engine!$P$8=1,MAX(0,ROUND(AZ221+V222-AF222-AP222,2)),0)</f>
        <v>0</v>
      </c>
      <c r="BA222" s="28">
        <f>IF(_Engine!$P$9=1,MAX(0,ROUND(BA221+W222-AG222-AQ222,2)),0)</f>
        <v>0</v>
      </c>
      <c r="BB222" s="28">
        <f>IF(_Engine!$P$10=1,MAX(0,ROUND(BB221+X222-AH222-AR222,2)),0)</f>
        <v>0</v>
      </c>
      <c r="BC222" s="28">
        <f>IF(_Engine!$P$11=1,MAX(0,ROUND(BC221+Y222-AI222-AS222,2)),0)</f>
        <v>0</v>
      </c>
      <c r="BD222" s="28">
        <f>IF(_Engine!$P$12=1,MAX(0,ROUND(BD221+Z222-AJ222-AT222,2)),0)</f>
        <v>0</v>
      </c>
      <c r="BE222" s="28">
        <f>ROUND(IFERROR('Debt Planner'!$C$8,0)+IFERROR(C222,0)+MAX(0,_Engine!$E$14-SUM(AA222:AJ222)),2)</f>
        <v>0</v>
      </c>
    </row>
    <row r="223" spans="1:57" x14ac:dyDescent="0.3">
      <c r="A223" s="24">
        <v>215</v>
      </c>
      <c r="B223" s="25">
        <f t="shared" ca="1" si="11"/>
        <v>52708</v>
      </c>
      <c r="C223" s="26">
        <v>0</v>
      </c>
      <c r="D223" s="27">
        <f t="shared" si="9"/>
        <v>0</v>
      </c>
      <c r="E223" s="18" t="str">
        <f>IF(_Engine!$P$3=0,"",IF((AA223+AK223)&gt;0,AA223+AK223,""))</f>
        <v/>
      </c>
      <c r="F223" s="18" t="str">
        <f>IF(_Engine!$P$4=0,"",IF((AB223+AL223)&gt;0,AB223+AL223,""))</f>
        <v/>
      </c>
      <c r="G223" s="18" t="str">
        <f>IF(_Engine!$P$5=0,"",IF((AC223+AM223)&gt;0,AC223+AM223,""))</f>
        <v/>
      </c>
      <c r="H223" s="18" t="str">
        <f>IF(_Engine!$P$6=0,"",IF((AD223+AN223)&gt;0,AD223+AN223,""))</f>
        <v/>
      </c>
      <c r="I223" s="18" t="str">
        <f>IF(_Engine!$P$7=0,"",IF((AE223+AO223)&gt;0,AE223+AO223,""))</f>
        <v/>
      </c>
      <c r="J223" s="18" t="str">
        <f>IF(_Engine!$P$8=0,"",IF((AF223+AP223)&gt;0,AF223+AP223,""))</f>
        <v/>
      </c>
      <c r="K223" s="18" t="str">
        <f>IF(_Engine!$P$9=0,"",IF((AG223+AQ223)&gt;0,AG223+AQ223,""))</f>
        <v/>
      </c>
      <c r="L223" s="18" t="str">
        <f>IF(_Engine!$P$10=0,"",IF((AH223+AR223)&gt;0,AH223+AR223,""))</f>
        <v/>
      </c>
      <c r="M223" s="18" t="str">
        <f>IF(_Engine!$P$11=0,"",IF((AI223+AS223)&gt;0,AI223+AS223,""))</f>
        <v/>
      </c>
      <c r="N223" s="18" t="str">
        <f>IF(_Engine!$P$12=0,"",IF((AJ223+AT223)&gt;0,AJ223+AT223,""))</f>
        <v/>
      </c>
      <c r="O223" s="27">
        <f t="shared" si="10"/>
        <v>0</v>
      </c>
      <c r="Q223" s="28">
        <f>IF(AND(_Engine!$P$3=1,AU222&gt;0),ROUND(AU222*_Engine!$N$3/12,2),0)</f>
        <v>0</v>
      </c>
      <c r="R223" s="28">
        <f>IF(AND(_Engine!$P$4=1,AV222&gt;0),ROUND(AV222*_Engine!$N$4/12,2),0)</f>
        <v>0</v>
      </c>
      <c r="S223" s="28">
        <f>IF(AND(_Engine!$P$5=1,AW222&gt;0),ROUND(AW222*_Engine!$N$5/12,2),0)</f>
        <v>0</v>
      </c>
      <c r="T223" s="28">
        <f>IF(AND(_Engine!$P$6=1,AX222&gt;0),ROUND(AX222*_Engine!$N$6/12,2),0)</f>
        <v>0</v>
      </c>
      <c r="U223" s="28">
        <f>IF(AND(_Engine!$P$7=1,AY222&gt;0),ROUND(AY222*_Engine!$N$7/12,2),0)</f>
        <v>0</v>
      </c>
      <c r="V223" s="28">
        <f>IF(AND(_Engine!$P$8=1,AZ222&gt;0),ROUND(AZ222*_Engine!$N$8/12,2),0)</f>
        <v>0</v>
      </c>
      <c r="W223" s="28">
        <f>IF(AND(_Engine!$P$9=1,BA222&gt;0),ROUND(BA222*_Engine!$N$9/12,2),0)</f>
        <v>0</v>
      </c>
      <c r="X223" s="28">
        <f>IF(AND(_Engine!$P$10=1,BB222&gt;0),ROUND(BB222*_Engine!$N$10/12,2),0)</f>
        <v>0</v>
      </c>
      <c r="Y223" s="28">
        <f>IF(AND(_Engine!$P$11=1,BC222&gt;0),ROUND(BC222*_Engine!$N$11/12,2),0)</f>
        <v>0</v>
      </c>
      <c r="Z223" s="28">
        <f>IF(AND(_Engine!$P$12=1,BD222&gt;0),ROUND(BD222*_Engine!$N$12/12,2),0)</f>
        <v>0</v>
      </c>
      <c r="AA223" s="28">
        <f>IF(AND(_Engine!$P$3=1,AU222&gt;0),ROUND(MIN(_Engine!$O$3,AU222+Q223),2),0)</f>
        <v>0</v>
      </c>
      <c r="AB223" s="28">
        <f>IF(AND(_Engine!$P$4=1,AV222&gt;0),ROUND(MIN(_Engine!$O$4,AV222+R223),2),0)</f>
        <v>0</v>
      </c>
      <c r="AC223" s="28">
        <f>IF(AND(_Engine!$P$5=1,AW222&gt;0),ROUND(MIN(_Engine!$O$5,AW222+S223),2),0)</f>
        <v>0</v>
      </c>
      <c r="AD223" s="28">
        <f>IF(AND(_Engine!$P$6=1,AX222&gt;0),ROUND(MIN(_Engine!$O$6,AX222+T223),2),0)</f>
        <v>0</v>
      </c>
      <c r="AE223" s="28">
        <f>IF(AND(_Engine!$P$7=1,AY222&gt;0),ROUND(MIN(_Engine!$O$7,AY222+U223),2),0)</f>
        <v>0</v>
      </c>
      <c r="AF223" s="28">
        <f>IF(AND(_Engine!$P$8=1,AZ222&gt;0),ROUND(MIN(_Engine!$O$8,AZ222+V223),2),0)</f>
        <v>0</v>
      </c>
      <c r="AG223" s="28">
        <f>IF(AND(_Engine!$P$9=1,BA222&gt;0),ROUND(MIN(_Engine!$O$9,BA222+W223),2),0)</f>
        <v>0</v>
      </c>
      <c r="AH223" s="28">
        <f>IF(AND(_Engine!$P$10=1,BB222&gt;0),ROUND(MIN(_Engine!$O$10,BB222+X223),2),0)</f>
        <v>0</v>
      </c>
      <c r="AI223" s="28">
        <f>IF(AND(_Engine!$P$11=1,BC222&gt;0),ROUND(MIN(_Engine!$O$11,BC222+Y223),2),0)</f>
        <v>0</v>
      </c>
      <c r="AJ223" s="28">
        <f>IF(AND(_Engine!$P$12=1,BD222&gt;0),ROUND(MIN(_Engine!$O$12,BD222+Z223),2),0)</f>
        <v>0</v>
      </c>
      <c r="AK223" s="28">
        <f>IF(AND(_Engine!$P$3=1,AU222&gt;0),ROUND(MAX(0,MIN(AU222+Q223-AA223,BE223-0)),2),0)</f>
        <v>0</v>
      </c>
      <c r="AL223" s="28">
        <f>IF(AND(_Engine!$P$4=1,AV222&gt;0),ROUND(MAX(0,MIN(AV222+R223-AB223,BE223-SUM(AK223:AK223))),2),0)</f>
        <v>0</v>
      </c>
      <c r="AM223" s="28">
        <f>IF(AND(_Engine!$P$5=1,AW222&gt;0),ROUND(MAX(0,MIN(AW222+S223-AC223,BE223-SUM(AK223:AL223))),2),0)</f>
        <v>0</v>
      </c>
      <c r="AN223" s="28">
        <f>IF(AND(_Engine!$P$6=1,AX222&gt;0),ROUND(MAX(0,MIN(AX222+T223-AD223,BE223-SUM(AK223:AM223))),2),0)</f>
        <v>0</v>
      </c>
      <c r="AO223" s="28">
        <f>IF(AND(_Engine!$P$7=1,AY222&gt;0),ROUND(MAX(0,MIN(AY222+U223-AE223,BE223-SUM(AK223:AN223))),2),0)</f>
        <v>0</v>
      </c>
      <c r="AP223" s="28">
        <f>IF(AND(_Engine!$P$8=1,AZ222&gt;0),ROUND(MAX(0,MIN(AZ222+V223-AF223,BE223-SUM(AK223:AO223))),2),0)</f>
        <v>0</v>
      </c>
      <c r="AQ223" s="28">
        <f>IF(AND(_Engine!$P$9=1,BA222&gt;0),ROUND(MAX(0,MIN(BA222+W223-AG223,BE223-SUM(AK223:AP223))),2),0)</f>
        <v>0</v>
      </c>
      <c r="AR223" s="28">
        <f>IF(AND(_Engine!$P$10=1,BB222&gt;0),ROUND(MAX(0,MIN(BB222+X223-AH223,BE223-SUM(AK223:AQ223))),2),0)</f>
        <v>0</v>
      </c>
      <c r="AS223" s="28">
        <f>IF(AND(_Engine!$P$11=1,BC222&gt;0),ROUND(MAX(0,MIN(BC222+Y223-AI223,BE223-SUM(AK223:AR223))),2),0)</f>
        <v>0</v>
      </c>
      <c r="AT223" s="28">
        <f>IF(AND(_Engine!$P$12=1,BD222&gt;0),ROUND(MAX(0,MIN(BD222+Z223-AJ223,BE223-SUM(AK223:AS223))),2),0)</f>
        <v>0</v>
      </c>
      <c r="AU223" s="28">
        <f>IF(_Engine!$P$3=1,MAX(0,ROUND(AU222+Q223-AA223-AK223,2)),0)</f>
        <v>0</v>
      </c>
      <c r="AV223" s="28">
        <f>IF(_Engine!$P$4=1,MAX(0,ROUND(AV222+R223-AB223-AL223,2)),0)</f>
        <v>0</v>
      </c>
      <c r="AW223" s="28">
        <f>IF(_Engine!$P$5=1,MAX(0,ROUND(AW222+S223-AC223-AM223,2)),0)</f>
        <v>0</v>
      </c>
      <c r="AX223" s="28">
        <f>IF(_Engine!$P$6=1,MAX(0,ROUND(AX222+T223-AD223-AN223,2)),0)</f>
        <v>0</v>
      </c>
      <c r="AY223" s="28">
        <f>IF(_Engine!$P$7=1,MAX(0,ROUND(AY222+U223-AE223-AO223,2)),0)</f>
        <v>0</v>
      </c>
      <c r="AZ223" s="28">
        <f>IF(_Engine!$P$8=1,MAX(0,ROUND(AZ222+V223-AF223-AP223,2)),0)</f>
        <v>0</v>
      </c>
      <c r="BA223" s="28">
        <f>IF(_Engine!$P$9=1,MAX(0,ROUND(BA222+W223-AG223-AQ223,2)),0)</f>
        <v>0</v>
      </c>
      <c r="BB223" s="28">
        <f>IF(_Engine!$P$10=1,MAX(0,ROUND(BB222+X223-AH223-AR223,2)),0)</f>
        <v>0</v>
      </c>
      <c r="BC223" s="28">
        <f>IF(_Engine!$P$11=1,MAX(0,ROUND(BC222+Y223-AI223-AS223,2)),0)</f>
        <v>0</v>
      </c>
      <c r="BD223" s="28">
        <f>IF(_Engine!$P$12=1,MAX(0,ROUND(BD222+Z223-AJ223-AT223,2)),0)</f>
        <v>0</v>
      </c>
      <c r="BE223" s="28">
        <f>ROUND(IFERROR('Debt Planner'!$C$8,0)+IFERROR(C223,0)+MAX(0,_Engine!$E$14-SUM(AA223:AJ223)),2)</f>
        <v>0</v>
      </c>
    </row>
    <row r="224" spans="1:57" x14ac:dyDescent="0.3">
      <c r="A224" s="24">
        <v>216</v>
      </c>
      <c r="B224" s="25">
        <f t="shared" ca="1" si="11"/>
        <v>52738</v>
      </c>
      <c r="C224" s="26">
        <v>0</v>
      </c>
      <c r="D224" s="27">
        <f t="shared" si="9"/>
        <v>0</v>
      </c>
      <c r="E224" s="18" t="str">
        <f>IF(_Engine!$P$3=0,"",IF((AA224+AK224)&gt;0,AA224+AK224,""))</f>
        <v/>
      </c>
      <c r="F224" s="18" t="str">
        <f>IF(_Engine!$P$4=0,"",IF((AB224+AL224)&gt;0,AB224+AL224,""))</f>
        <v/>
      </c>
      <c r="G224" s="18" t="str">
        <f>IF(_Engine!$P$5=0,"",IF((AC224+AM224)&gt;0,AC224+AM224,""))</f>
        <v/>
      </c>
      <c r="H224" s="18" t="str">
        <f>IF(_Engine!$P$6=0,"",IF((AD224+AN224)&gt;0,AD224+AN224,""))</f>
        <v/>
      </c>
      <c r="I224" s="18" t="str">
        <f>IF(_Engine!$P$7=0,"",IF((AE224+AO224)&gt;0,AE224+AO224,""))</f>
        <v/>
      </c>
      <c r="J224" s="18" t="str">
        <f>IF(_Engine!$P$8=0,"",IF((AF224+AP224)&gt;0,AF224+AP224,""))</f>
        <v/>
      </c>
      <c r="K224" s="18" t="str">
        <f>IF(_Engine!$P$9=0,"",IF((AG224+AQ224)&gt;0,AG224+AQ224,""))</f>
        <v/>
      </c>
      <c r="L224" s="18" t="str">
        <f>IF(_Engine!$P$10=0,"",IF((AH224+AR224)&gt;0,AH224+AR224,""))</f>
        <v/>
      </c>
      <c r="M224" s="18" t="str">
        <f>IF(_Engine!$P$11=0,"",IF((AI224+AS224)&gt;0,AI224+AS224,""))</f>
        <v/>
      </c>
      <c r="N224" s="18" t="str">
        <f>IF(_Engine!$P$12=0,"",IF((AJ224+AT224)&gt;0,AJ224+AT224,""))</f>
        <v/>
      </c>
      <c r="O224" s="27">
        <f t="shared" si="10"/>
        <v>0</v>
      </c>
      <c r="Q224" s="28">
        <f>IF(AND(_Engine!$P$3=1,AU223&gt;0),ROUND(AU223*_Engine!$N$3/12,2),0)</f>
        <v>0</v>
      </c>
      <c r="R224" s="28">
        <f>IF(AND(_Engine!$P$4=1,AV223&gt;0),ROUND(AV223*_Engine!$N$4/12,2),0)</f>
        <v>0</v>
      </c>
      <c r="S224" s="28">
        <f>IF(AND(_Engine!$P$5=1,AW223&gt;0),ROUND(AW223*_Engine!$N$5/12,2),0)</f>
        <v>0</v>
      </c>
      <c r="T224" s="28">
        <f>IF(AND(_Engine!$P$6=1,AX223&gt;0),ROUND(AX223*_Engine!$N$6/12,2),0)</f>
        <v>0</v>
      </c>
      <c r="U224" s="28">
        <f>IF(AND(_Engine!$P$7=1,AY223&gt;0),ROUND(AY223*_Engine!$N$7/12,2),0)</f>
        <v>0</v>
      </c>
      <c r="V224" s="28">
        <f>IF(AND(_Engine!$P$8=1,AZ223&gt;0),ROUND(AZ223*_Engine!$N$8/12,2),0)</f>
        <v>0</v>
      </c>
      <c r="W224" s="28">
        <f>IF(AND(_Engine!$P$9=1,BA223&gt;0),ROUND(BA223*_Engine!$N$9/12,2),0)</f>
        <v>0</v>
      </c>
      <c r="X224" s="28">
        <f>IF(AND(_Engine!$P$10=1,BB223&gt;0),ROUND(BB223*_Engine!$N$10/12,2),0)</f>
        <v>0</v>
      </c>
      <c r="Y224" s="28">
        <f>IF(AND(_Engine!$P$11=1,BC223&gt;0),ROUND(BC223*_Engine!$N$11/12,2),0)</f>
        <v>0</v>
      </c>
      <c r="Z224" s="28">
        <f>IF(AND(_Engine!$P$12=1,BD223&gt;0),ROUND(BD223*_Engine!$N$12/12,2),0)</f>
        <v>0</v>
      </c>
      <c r="AA224" s="28">
        <f>IF(AND(_Engine!$P$3=1,AU223&gt;0),ROUND(MIN(_Engine!$O$3,AU223+Q224),2),0)</f>
        <v>0</v>
      </c>
      <c r="AB224" s="28">
        <f>IF(AND(_Engine!$P$4=1,AV223&gt;0),ROUND(MIN(_Engine!$O$4,AV223+R224),2),0)</f>
        <v>0</v>
      </c>
      <c r="AC224" s="28">
        <f>IF(AND(_Engine!$P$5=1,AW223&gt;0),ROUND(MIN(_Engine!$O$5,AW223+S224),2),0)</f>
        <v>0</v>
      </c>
      <c r="AD224" s="28">
        <f>IF(AND(_Engine!$P$6=1,AX223&gt;0),ROUND(MIN(_Engine!$O$6,AX223+T224),2),0)</f>
        <v>0</v>
      </c>
      <c r="AE224" s="28">
        <f>IF(AND(_Engine!$P$7=1,AY223&gt;0),ROUND(MIN(_Engine!$O$7,AY223+U224),2),0)</f>
        <v>0</v>
      </c>
      <c r="AF224" s="28">
        <f>IF(AND(_Engine!$P$8=1,AZ223&gt;0),ROUND(MIN(_Engine!$O$8,AZ223+V224),2),0)</f>
        <v>0</v>
      </c>
      <c r="AG224" s="28">
        <f>IF(AND(_Engine!$P$9=1,BA223&gt;0),ROUND(MIN(_Engine!$O$9,BA223+W224),2),0)</f>
        <v>0</v>
      </c>
      <c r="AH224" s="28">
        <f>IF(AND(_Engine!$P$10=1,BB223&gt;0),ROUND(MIN(_Engine!$O$10,BB223+X224),2),0)</f>
        <v>0</v>
      </c>
      <c r="AI224" s="28">
        <f>IF(AND(_Engine!$P$11=1,BC223&gt;0),ROUND(MIN(_Engine!$O$11,BC223+Y224),2),0)</f>
        <v>0</v>
      </c>
      <c r="AJ224" s="28">
        <f>IF(AND(_Engine!$P$12=1,BD223&gt;0),ROUND(MIN(_Engine!$O$12,BD223+Z224),2),0)</f>
        <v>0</v>
      </c>
      <c r="AK224" s="28">
        <f>IF(AND(_Engine!$P$3=1,AU223&gt;0),ROUND(MAX(0,MIN(AU223+Q224-AA224,BE224-0)),2),0)</f>
        <v>0</v>
      </c>
      <c r="AL224" s="28">
        <f>IF(AND(_Engine!$P$4=1,AV223&gt;0),ROUND(MAX(0,MIN(AV223+R224-AB224,BE224-SUM(AK224:AK224))),2),0)</f>
        <v>0</v>
      </c>
      <c r="AM224" s="28">
        <f>IF(AND(_Engine!$P$5=1,AW223&gt;0),ROUND(MAX(0,MIN(AW223+S224-AC224,BE224-SUM(AK224:AL224))),2),0)</f>
        <v>0</v>
      </c>
      <c r="AN224" s="28">
        <f>IF(AND(_Engine!$P$6=1,AX223&gt;0),ROUND(MAX(0,MIN(AX223+T224-AD224,BE224-SUM(AK224:AM224))),2),0)</f>
        <v>0</v>
      </c>
      <c r="AO224" s="28">
        <f>IF(AND(_Engine!$P$7=1,AY223&gt;0),ROUND(MAX(0,MIN(AY223+U224-AE224,BE224-SUM(AK224:AN224))),2),0)</f>
        <v>0</v>
      </c>
      <c r="AP224" s="28">
        <f>IF(AND(_Engine!$P$8=1,AZ223&gt;0),ROUND(MAX(0,MIN(AZ223+V224-AF224,BE224-SUM(AK224:AO224))),2),0)</f>
        <v>0</v>
      </c>
      <c r="AQ224" s="28">
        <f>IF(AND(_Engine!$P$9=1,BA223&gt;0),ROUND(MAX(0,MIN(BA223+W224-AG224,BE224-SUM(AK224:AP224))),2),0)</f>
        <v>0</v>
      </c>
      <c r="AR224" s="28">
        <f>IF(AND(_Engine!$P$10=1,BB223&gt;0),ROUND(MAX(0,MIN(BB223+X224-AH224,BE224-SUM(AK224:AQ224))),2),0)</f>
        <v>0</v>
      </c>
      <c r="AS224" s="28">
        <f>IF(AND(_Engine!$P$11=1,BC223&gt;0),ROUND(MAX(0,MIN(BC223+Y224-AI224,BE224-SUM(AK224:AR224))),2),0)</f>
        <v>0</v>
      </c>
      <c r="AT224" s="28">
        <f>IF(AND(_Engine!$P$12=1,BD223&gt;0),ROUND(MAX(0,MIN(BD223+Z224-AJ224,BE224-SUM(AK224:AS224))),2),0)</f>
        <v>0</v>
      </c>
      <c r="AU224" s="28">
        <f>IF(_Engine!$P$3=1,MAX(0,ROUND(AU223+Q224-AA224-AK224,2)),0)</f>
        <v>0</v>
      </c>
      <c r="AV224" s="28">
        <f>IF(_Engine!$P$4=1,MAX(0,ROUND(AV223+R224-AB224-AL224,2)),0)</f>
        <v>0</v>
      </c>
      <c r="AW224" s="28">
        <f>IF(_Engine!$P$5=1,MAX(0,ROUND(AW223+S224-AC224-AM224,2)),0)</f>
        <v>0</v>
      </c>
      <c r="AX224" s="28">
        <f>IF(_Engine!$P$6=1,MAX(0,ROUND(AX223+T224-AD224-AN224,2)),0)</f>
        <v>0</v>
      </c>
      <c r="AY224" s="28">
        <f>IF(_Engine!$P$7=1,MAX(0,ROUND(AY223+U224-AE224-AO224,2)),0)</f>
        <v>0</v>
      </c>
      <c r="AZ224" s="28">
        <f>IF(_Engine!$P$8=1,MAX(0,ROUND(AZ223+V224-AF224-AP224,2)),0)</f>
        <v>0</v>
      </c>
      <c r="BA224" s="28">
        <f>IF(_Engine!$P$9=1,MAX(0,ROUND(BA223+W224-AG224-AQ224,2)),0)</f>
        <v>0</v>
      </c>
      <c r="BB224" s="28">
        <f>IF(_Engine!$P$10=1,MAX(0,ROUND(BB223+X224-AH224-AR224,2)),0)</f>
        <v>0</v>
      </c>
      <c r="BC224" s="28">
        <f>IF(_Engine!$P$11=1,MAX(0,ROUND(BC223+Y224-AI224-AS224,2)),0)</f>
        <v>0</v>
      </c>
      <c r="BD224" s="28">
        <f>IF(_Engine!$P$12=1,MAX(0,ROUND(BD223+Z224-AJ224-AT224,2)),0)</f>
        <v>0</v>
      </c>
      <c r="BE224" s="28">
        <f>ROUND(IFERROR('Debt Planner'!$C$8,0)+IFERROR(C224,0)+MAX(0,_Engine!$E$14-SUM(AA224:AJ224)),2)</f>
        <v>0</v>
      </c>
    </row>
    <row r="225" spans="1:57" x14ac:dyDescent="0.3">
      <c r="A225" s="24">
        <v>217</v>
      </c>
      <c r="B225" s="25">
        <f t="shared" ca="1" si="11"/>
        <v>52769</v>
      </c>
      <c r="C225" s="26">
        <v>0</v>
      </c>
      <c r="D225" s="27">
        <f t="shared" si="9"/>
        <v>0</v>
      </c>
      <c r="E225" s="18" t="str">
        <f>IF(_Engine!$P$3=0,"",IF((AA225+AK225)&gt;0,AA225+AK225,""))</f>
        <v/>
      </c>
      <c r="F225" s="18" t="str">
        <f>IF(_Engine!$P$4=0,"",IF((AB225+AL225)&gt;0,AB225+AL225,""))</f>
        <v/>
      </c>
      <c r="G225" s="18" t="str">
        <f>IF(_Engine!$P$5=0,"",IF((AC225+AM225)&gt;0,AC225+AM225,""))</f>
        <v/>
      </c>
      <c r="H225" s="18" t="str">
        <f>IF(_Engine!$P$6=0,"",IF((AD225+AN225)&gt;0,AD225+AN225,""))</f>
        <v/>
      </c>
      <c r="I225" s="18" t="str">
        <f>IF(_Engine!$P$7=0,"",IF((AE225+AO225)&gt;0,AE225+AO225,""))</f>
        <v/>
      </c>
      <c r="J225" s="18" t="str">
        <f>IF(_Engine!$P$8=0,"",IF((AF225+AP225)&gt;0,AF225+AP225,""))</f>
        <v/>
      </c>
      <c r="K225" s="18" t="str">
        <f>IF(_Engine!$P$9=0,"",IF((AG225+AQ225)&gt;0,AG225+AQ225,""))</f>
        <v/>
      </c>
      <c r="L225" s="18" t="str">
        <f>IF(_Engine!$P$10=0,"",IF((AH225+AR225)&gt;0,AH225+AR225,""))</f>
        <v/>
      </c>
      <c r="M225" s="18" t="str">
        <f>IF(_Engine!$P$11=0,"",IF((AI225+AS225)&gt;0,AI225+AS225,""))</f>
        <v/>
      </c>
      <c r="N225" s="18" t="str">
        <f>IF(_Engine!$P$12=0,"",IF((AJ225+AT225)&gt;0,AJ225+AT225,""))</f>
        <v/>
      </c>
      <c r="O225" s="27">
        <f t="shared" si="10"/>
        <v>0</v>
      </c>
      <c r="Q225" s="28">
        <f>IF(AND(_Engine!$P$3=1,AU224&gt;0),ROUND(AU224*_Engine!$N$3/12,2),0)</f>
        <v>0</v>
      </c>
      <c r="R225" s="28">
        <f>IF(AND(_Engine!$P$4=1,AV224&gt;0),ROUND(AV224*_Engine!$N$4/12,2),0)</f>
        <v>0</v>
      </c>
      <c r="S225" s="28">
        <f>IF(AND(_Engine!$P$5=1,AW224&gt;0),ROUND(AW224*_Engine!$N$5/12,2),0)</f>
        <v>0</v>
      </c>
      <c r="T225" s="28">
        <f>IF(AND(_Engine!$P$6=1,AX224&gt;0),ROUND(AX224*_Engine!$N$6/12,2),0)</f>
        <v>0</v>
      </c>
      <c r="U225" s="28">
        <f>IF(AND(_Engine!$P$7=1,AY224&gt;0),ROUND(AY224*_Engine!$N$7/12,2),0)</f>
        <v>0</v>
      </c>
      <c r="V225" s="28">
        <f>IF(AND(_Engine!$P$8=1,AZ224&gt;0),ROUND(AZ224*_Engine!$N$8/12,2),0)</f>
        <v>0</v>
      </c>
      <c r="W225" s="28">
        <f>IF(AND(_Engine!$P$9=1,BA224&gt;0),ROUND(BA224*_Engine!$N$9/12,2),0)</f>
        <v>0</v>
      </c>
      <c r="X225" s="28">
        <f>IF(AND(_Engine!$P$10=1,BB224&gt;0),ROUND(BB224*_Engine!$N$10/12,2),0)</f>
        <v>0</v>
      </c>
      <c r="Y225" s="28">
        <f>IF(AND(_Engine!$P$11=1,BC224&gt;0),ROUND(BC224*_Engine!$N$11/12,2),0)</f>
        <v>0</v>
      </c>
      <c r="Z225" s="28">
        <f>IF(AND(_Engine!$P$12=1,BD224&gt;0),ROUND(BD224*_Engine!$N$12/12,2),0)</f>
        <v>0</v>
      </c>
      <c r="AA225" s="28">
        <f>IF(AND(_Engine!$P$3=1,AU224&gt;0),ROUND(MIN(_Engine!$O$3,AU224+Q225),2),0)</f>
        <v>0</v>
      </c>
      <c r="AB225" s="28">
        <f>IF(AND(_Engine!$P$4=1,AV224&gt;0),ROUND(MIN(_Engine!$O$4,AV224+R225),2),0)</f>
        <v>0</v>
      </c>
      <c r="AC225" s="28">
        <f>IF(AND(_Engine!$P$5=1,AW224&gt;0),ROUND(MIN(_Engine!$O$5,AW224+S225),2),0)</f>
        <v>0</v>
      </c>
      <c r="AD225" s="28">
        <f>IF(AND(_Engine!$P$6=1,AX224&gt;0),ROUND(MIN(_Engine!$O$6,AX224+T225),2),0)</f>
        <v>0</v>
      </c>
      <c r="AE225" s="28">
        <f>IF(AND(_Engine!$P$7=1,AY224&gt;0),ROUND(MIN(_Engine!$O$7,AY224+U225),2),0)</f>
        <v>0</v>
      </c>
      <c r="AF225" s="28">
        <f>IF(AND(_Engine!$P$8=1,AZ224&gt;0),ROUND(MIN(_Engine!$O$8,AZ224+V225),2),0)</f>
        <v>0</v>
      </c>
      <c r="AG225" s="28">
        <f>IF(AND(_Engine!$P$9=1,BA224&gt;0),ROUND(MIN(_Engine!$O$9,BA224+W225),2),0)</f>
        <v>0</v>
      </c>
      <c r="AH225" s="28">
        <f>IF(AND(_Engine!$P$10=1,BB224&gt;0),ROUND(MIN(_Engine!$O$10,BB224+X225),2),0)</f>
        <v>0</v>
      </c>
      <c r="AI225" s="28">
        <f>IF(AND(_Engine!$P$11=1,BC224&gt;0),ROUND(MIN(_Engine!$O$11,BC224+Y225),2),0)</f>
        <v>0</v>
      </c>
      <c r="AJ225" s="28">
        <f>IF(AND(_Engine!$P$12=1,BD224&gt;0),ROUND(MIN(_Engine!$O$12,BD224+Z225),2),0)</f>
        <v>0</v>
      </c>
      <c r="AK225" s="28">
        <f>IF(AND(_Engine!$P$3=1,AU224&gt;0),ROUND(MAX(0,MIN(AU224+Q225-AA225,BE225-0)),2),0)</f>
        <v>0</v>
      </c>
      <c r="AL225" s="28">
        <f>IF(AND(_Engine!$P$4=1,AV224&gt;0),ROUND(MAX(0,MIN(AV224+R225-AB225,BE225-SUM(AK225:AK225))),2),0)</f>
        <v>0</v>
      </c>
      <c r="AM225" s="28">
        <f>IF(AND(_Engine!$P$5=1,AW224&gt;0),ROUND(MAX(0,MIN(AW224+S225-AC225,BE225-SUM(AK225:AL225))),2),0)</f>
        <v>0</v>
      </c>
      <c r="AN225" s="28">
        <f>IF(AND(_Engine!$P$6=1,AX224&gt;0),ROUND(MAX(0,MIN(AX224+T225-AD225,BE225-SUM(AK225:AM225))),2),0)</f>
        <v>0</v>
      </c>
      <c r="AO225" s="28">
        <f>IF(AND(_Engine!$P$7=1,AY224&gt;0),ROUND(MAX(0,MIN(AY224+U225-AE225,BE225-SUM(AK225:AN225))),2),0)</f>
        <v>0</v>
      </c>
      <c r="AP225" s="28">
        <f>IF(AND(_Engine!$P$8=1,AZ224&gt;0),ROUND(MAX(0,MIN(AZ224+V225-AF225,BE225-SUM(AK225:AO225))),2),0)</f>
        <v>0</v>
      </c>
      <c r="AQ225" s="28">
        <f>IF(AND(_Engine!$P$9=1,BA224&gt;0),ROUND(MAX(0,MIN(BA224+W225-AG225,BE225-SUM(AK225:AP225))),2),0)</f>
        <v>0</v>
      </c>
      <c r="AR225" s="28">
        <f>IF(AND(_Engine!$P$10=1,BB224&gt;0),ROUND(MAX(0,MIN(BB224+X225-AH225,BE225-SUM(AK225:AQ225))),2),0)</f>
        <v>0</v>
      </c>
      <c r="AS225" s="28">
        <f>IF(AND(_Engine!$P$11=1,BC224&gt;0),ROUND(MAX(0,MIN(BC224+Y225-AI225,BE225-SUM(AK225:AR225))),2),0)</f>
        <v>0</v>
      </c>
      <c r="AT225" s="28">
        <f>IF(AND(_Engine!$P$12=1,BD224&gt;0),ROUND(MAX(0,MIN(BD224+Z225-AJ225,BE225-SUM(AK225:AS225))),2),0)</f>
        <v>0</v>
      </c>
      <c r="AU225" s="28">
        <f>IF(_Engine!$P$3=1,MAX(0,ROUND(AU224+Q225-AA225-AK225,2)),0)</f>
        <v>0</v>
      </c>
      <c r="AV225" s="28">
        <f>IF(_Engine!$P$4=1,MAX(0,ROUND(AV224+R225-AB225-AL225,2)),0)</f>
        <v>0</v>
      </c>
      <c r="AW225" s="28">
        <f>IF(_Engine!$P$5=1,MAX(0,ROUND(AW224+S225-AC225-AM225,2)),0)</f>
        <v>0</v>
      </c>
      <c r="AX225" s="28">
        <f>IF(_Engine!$P$6=1,MAX(0,ROUND(AX224+T225-AD225-AN225,2)),0)</f>
        <v>0</v>
      </c>
      <c r="AY225" s="28">
        <f>IF(_Engine!$P$7=1,MAX(0,ROUND(AY224+U225-AE225-AO225,2)),0)</f>
        <v>0</v>
      </c>
      <c r="AZ225" s="28">
        <f>IF(_Engine!$P$8=1,MAX(0,ROUND(AZ224+V225-AF225-AP225,2)),0)</f>
        <v>0</v>
      </c>
      <c r="BA225" s="28">
        <f>IF(_Engine!$P$9=1,MAX(0,ROUND(BA224+W225-AG225-AQ225,2)),0)</f>
        <v>0</v>
      </c>
      <c r="BB225" s="28">
        <f>IF(_Engine!$P$10=1,MAX(0,ROUND(BB224+X225-AH225-AR225,2)),0)</f>
        <v>0</v>
      </c>
      <c r="BC225" s="28">
        <f>IF(_Engine!$P$11=1,MAX(0,ROUND(BC224+Y225-AI225-AS225,2)),0)</f>
        <v>0</v>
      </c>
      <c r="BD225" s="28">
        <f>IF(_Engine!$P$12=1,MAX(0,ROUND(BD224+Z225-AJ225-AT225,2)),0)</f>
        <v>0</v>
      </c>
      <c r="BE225" s="28">
        <f>ROUND(IFERROR('Debt Planner'!$C$8,0)+IFERROR(C225,0)+MAX(0,_Engine!$E$14-SUM(AA225:AJ225)),2)</f>
        <v>0</v>
      </c>
    </row>
    <row r="226" spans="1:57" x14ac:dyDescent="0.3">
      <c r="A226" s="24">
        <v>218</v>
      </c>
      <c r="B226" s="25">
        <f t="shared" ca="1" si="11"/>
        <v>52799</v>
      </c>
      <c r="C226" s="26">
        <v>0</v>
      </c>
      <c r="D226" s="27">
        <f t="shared" si="9"/>
        <v>0</v>
      </c>
      <c r="E226" s="18" t="str">
        <f>IF(_Engine!$P$3=0,"",IF((AA226+AK226)&gt;0,AA226+AK226,""))</f>
        <v/>
      </c>
      <c r="F226" s="18" t="str">
        <f>IF(_Engine!$P$4=0,"",IF((AB226+AL226)&gt;0,AB226+AL226,""))</f>
        <v/>
      </c>
      <c r="G226" s="18" t="str">
        <f>IF(_Engine!$P$5=0,"",IF((AC226+AM226)&gt;0,AC226+AM226,""))</f>
        <v/>
      </c>
      <c r="H226" s="18" t="str">
        <f>IF(_Engine!$P$6=0,"",IF((AD226+AN226)&gt;0,AD226+AN226,""))</f>
        <v/>
      </c>
      <c r="I226" s="18" t="str">
        <f>IF(_Engine!$P$7=0,"",IF((AE226+AO226)&gt;0,AE226+AO226,""))</f>
        <v/>
      </c>
      <c r="J226" s="18" t="str">
        <f>IF(_Engine!$P$8=0,"",IF((AF226+AP226)&gt;0,AF226+AP226,""))</f>
        <v/>
      </c>
      <c r="K226" s="18" t="str">
        <f>IF(_Engine!$P$9=0,"",IF((AG226+AQ226)&gt;0,AG226+AQ226,""))</f>
        <v/>
      </c>
      <c r="L226" s="18" t="str">
        <f>IF(_Engine!$P$10=0,"",IF((AH226+AR226)&gt;0,AH226+AR226,""))</f>
        <v/>
      </c>
      <c r="M226" s="18" t="str">
        <f>IF(_Engine!$P$11=0,"",IF((AI226+AS226)&gt;0,AI226+AS226,""))</f>
        <v/>
      </c>
      <c r="N226" s="18" t="str">
        <f>IF(_Engine!$P$12=0,"",IF((AJ226+AT226)&gt;0,AJ226+AT226,""))</f>
        <v/>
      </c>
      <c r="O226" s="27">
        <f t="shared" si="10"/>
        <v>0</v>
      </c>
      <c r="Q226" s="28">
        <f>IF(AND(_Engine!$P$3=1,AU225&gt;0),ROUND(AU225*_Engine!$N$3/12,2),0)</f>
        <v>0</v>
      </c>
      <c r="R226" s="28">
        <f>IF(AND(_Engine!$P$4=1,AV225&gt;0),ROUND(AV225*_Engine!$N$4/12,2),0)</f>
        <v>0</v>
      </c>
      <c r="S226" s="28">
        <f>IF(AND(_Engine!$P$5=1,AW225&gt;0),ROUND(AW225*_Engine!$N$5/12,2),0)</f>
        <v>0</v>
      </c>
      <c r="T226" s="28">
        <f>IF(AND(_Engine!$P$6=1,AX225&gt;0),ROUND(AX225*_Engine!$N$6/12,2),0)</f>
        <v>0</v>
      </c>
      <c r="U226" s="28">
        <f>IF(AND(_Engine!$P$7=1,AY225&gt;0),ROUND(AY225*_Engine!$N$7/12,2),0)</f>
        <v>0</v>
      </c>
      <c r="V226" s="28">
        <f>IF(AND(_Engine!$P$8=1,AZ225&gt;0),ROUND(AZ225*_Engine!$N$8/12,2),0)</f>
        <v>0</v>
      </c>
      <c r="W226" s="28">
        <f>IF(AND(_Engine!$P$9=1,BA225&gt;0),ROUND(BA225*_Engine!$N$9/12,2),0)</f>
        <v>0</v>
      </c>
      <c r="X226" s="28">
        <f>IF(AND(_Engine!$P$10=1,BB225&gt;0),ROUND(BB225*_Engine!$N$10/12,2),0)</f>
        <v>0</v>
      </c>
      <c r="Y226" s="28">
        <f>IF(AND(_Engine!$P$11=1,BC225&gt;0),ROUND(BC225*_Engine!$N$11/12,2),0)</f>
        <v>0</v>
      </c>
      <c r="Z226" s="28">
        <f>IF(AND(_Engine!$P$12=1,BD225&gt;0),ROUND(BD225*_Engine!$N$12/12,2),0)</f>
        <v>0</v>
      </c>
      <c r="AA226" s="28">
        <f>IF(AND(_Engine!$P$3=1,AU225&gt;0),ROUND(MIN(_Engine!$O$3,AU225+Q226),2),0)</f>
        <v>0</v>
      </c>
      <c r="AB226" s="28">
        <f>IF(AND(_Engine!$P$4=1,AV225&gt;0),ROUND(MIN(_Engine!$O$4,AV225+R226),2),0)</f>
        <v>0</v>
      </c>
      <c r="AC226" s="28">
        <f>IF(AND(_Engine!$P$5=1,AW225&gt;0),ROUND(MIN(_Engine!$O$5,AW225+S226),2),0)</f>
        <v>0</v>
      </c>
      <c r="AD226" s="28">
        <f>IF(AND(_Engine!$P$6=1,AX225&gt;0),ROUND(MIN(_Engine!$O$6,AX225+T226),2),0)</f>
        <v>0</v>
      </c>
      <c r="AE226" s="28">
        <f>IF(AND(_Engine!$P$7=1,AY225&gt;0),ROUND(MIN(_Engine!$O$7,AY225+U226),2),0)</f>
        <v>0</v>
      </c>
      <c r="AF226" s="28">
        <f>IF(AND(_Engine!$P$8=1,AZ225&gt;0),ROUND(MIN(_Engine!$O$8,AZ225+V226),2),0)</f>
        <v>0</v>
      </c>
      <c r="AG226" s="28">
        <f>IF(AND(_Engine!$P$9=1,BA225&gt;0),ROUND(MIN(_Engine!$O$9,BA225+W226),2),0)</f>
        <v>0</v>
      </c>
      <c r="AH226" s="28">
        <f>IF(AND(_Engine!$P$10=1,BB225&gt;0),ROUND(MIN(_Engine!$O$10,BB225+X226),2),0)</f>
        <v>0</v>
      </c>
      <c r="AI226" s="28">
        <f>IF(AND(_Engine!$P$11=1,BC225&gt;0),ROUND(MIN(_Engine!$O$11,BC225+Y226),2),0)</f>
        <v>0</v>
      </c>
      <c r="AJ226" s="28">
        <f>IF(AND(_Engine!$P$12=1,BD225&gt;0),ROUND(MIN(_Engine!$O$12,BD225+Z226),2),0)</f>
        <v>0</v>
      </c>
      <c r="AK226" s="28">
        <f>IF(AND(_Engine!$P$3=1,AU225&gt;0),ROUND(MAX(0,MIN(AU225+Q226-AA226,BE226-0)),2),0)</f>
        <v>0</v>
      </c>
      <c r="AL226" s="28">
        <f>IF(AND(_Engine!$P$4=1,AV225&gt;0),ROUND(MAX(0,MIN(AV225+R226-AB226,BE226-SUM(AK226:AK226))),2),0)</f>
        <v>0</v>
      </c>
      <c r="AM226" s="28">
        <f>IF(AND(_Engine!$P$5=1,AW225&gt;0),ROUND(MAX(0,MIN(AW225+S226-AC226,BE226-SUM(AK226:AL226))),2),0)</f>
        <v>0</v>
      </c>
      <c r="AN226" s="28">
        <f>IF(AND(_Engine!$P$6=1,AX225&gt;0),ROUND(MAX(0,MIN(AX225+T226-AD226,BE226-SUM(AK226:AM226))),2),0)</f>
        <v>0</v>
      </c>
      <c r="AO226" s="28">
        <f>IF(AND(_Engine!$P$7=1,AY225&gt;0),ROUND(MAX(0,MIN(AY225+U226-AE226,BE226-SUM(AK226:AN226))),2),0)</f>
        <v>0</v>
      </c>
      <c r="AP226" s="28">
        <f>IF(AND(_Engine!$P$8=1,AZ225&gt;0),ROUND(MAX(0,MIN(AZ225+V226-AF226,BE226-SUM(AK226:AO226))),2),0)</f>
        <v>0</v>
      </c>
      <c r="AQ226" s="28">
        <f>IF(AND(_Engine!$P$9=1,BA225&gt;0),ROUND(MAX(0,MIN(BA225+W226-AG226,BE226-SUM(AK226:AP226))),2),0)</f>
        <v>0</v>
      </c>
      <c r="AR226" s="28">
        <f>IF(AND(_Engine!$P$10=1,BB225&gt;0),ROUND(MAX(0,MIN(BB225+X226-AH226,BE226-SUM(AK226:AQ226))),2),0)</f>
        <v>0</v>
      </c>
      <c r="AS226" s="28">
        <f>IF(AND(_Engine!$P$11=1,BC225&gt;0),ROUND(MAX(0,MIN(BC225+Y226-AI226,BE226-SUM(AK226:AR226))),2),0)</f>
        <v>0</v>
      </c>
      <c r="AT226" s="28">
        <f>IF(AND(_Engine!$P$12=1,BD225&gt;0),ROUND(MAX(0,MIN(BD225+Z226-AJ226,BE226-SUM(AK226:AS226))),2),0)</f>
        <v>0</v>
      </c>
      <c r="AU226" s="28">
        <f>IF(_Engine!$P$3=1,MAX(0,ROUND(AU225+Q226-AA226-AK226,2)),0)</f>
        <v>0</v>
      </c>
      <c r="AV226" s="28">
        <f>IF(_Engine!$P$4=1,MAX(0,ROUND(AV225+R226-AB226-AL226,2)),0)</f>
        <v>0</v>
      </c>
      <c r="AW226" s="28">
        <f>IF(_Engine!$P$5=1,MAX(0,ROUND(AW225+S226-AC226-AM226,2)),0)</f>
        <v>0</v>
      </c>
      <c r="AX226" s="28">
        <f>IF(_Engine!$P$6=1,MAX(0,ROUND(AX225+T226-AD226-AN226,2)),0)</f>
        <v>0</v>
      </c>
      <c r="AY226" s="28">
        <f>IF(_Engine!$P$7=1,MAX(0,ROUND(AY225+U226-AE226-AO226,2)),0)</f>
        <v>0</v>
      </c>
      <c r="AZ226" s="28">
        <f>IF(_Engine!$P$8=1,MAX(0,ROUND(AZ225+V226-AF226-AP226,2)),0)</f>
        <v>0</v>
      </c>
      <c r="BA226" s="28">
        <f>IF(_Engine!$P$9=1,MAX(0,ROUND(BA225+W226-AG226-AQ226,2)),0)</f>
        <v>0</v>
      </c>
      <c r="BB226" s="28">
        <f>IF(_Engine!$P$10=1,MAX(0,ROUND(BB225+X226-AH226-AR226,2)),0)</f>
        <v>0</v>
      </c>
      <c r="BC226" s="28">
        <f>IF(_Engine!$P$11=1,MAX(0,ROUND(BC225+Y226-AI226-AS226,2)),0)</f>
        <v>0</v>
      </c>
      <c r="BD226" s="28">
        <f>IF(_Engine!$P$12=1,MAX(0,ROUND(BD225+Z226-AJ226-AT226,2)),0)</f>
        <v>0</v>
      </c>
      <c r="BE226" s="28">
        <f>ROUND(IFERROR('Debt Planner'!$C$8,0)+IFERROR(C226,0)+MAX(0,_Engine!$E$14-SUM(AA226:AJ226)),2)</f>
        <v>0</v>
      </c>
    </row>
    <row r="227" spans="1:57" x14ac:dyDescent="0.3">
      <c r="A227" s="24">
        <v>219</v>
      </c>
      <c r="B227" s="25">
        <f t="shared" ca="1" si="11"/>
        <v>52830</v>
      </c>
      <c r="C227" s="26">
        <v>0</v>
      </c>
      <c r="D227" s="27">
        <f t="shared" si="9"/>
        <v>0</v>
      </c>
      <c r="E227" s="18" t="str">
        <f>IF(_Engine!$P$3=0,"",IF((AA227+AK227)&gt;0,AA227+AK227,""))</f>
        <v/>
      </c>
      <c r="F227" s="18" t="str">
        <f>IF(_Engine!$P$4=0,"",IF((AB227+AL227)&gt;0,AB227+AL227,""))</f>
        <v/>
      </c>
      <c r="G227" s="18" t="str">
        <f>IF(_Engine!$P$5=0,"",IF((AC227+AM227)&gt;0,AC227+AM227,""))</f>
        <v/>
      </c>
      <c r="H227" s="18" t="str">
        <f>IF(_Engine!$P$6=0,"",IF((AD227+AN227)&gt;0,AD227+AN227,""))</f>
        <v/>
      </c>
      <c r="I227" s="18" t="str">
        <f>IF(_Engine!$P$7=0,"",IF((AE227+AO227)&gt;0,AE227+AO227,""))</f>
        <v/>
      </c>
      <c r="J227" s="18" t="str">
        <f>IF(_Engine!$P$8=0,"",IF((AF227+AP227)&gt;0,AF227+AP227,""))</f>
        <v/>
      </c>
      <c r="K227" s="18" t="str">
        <f>IF(_Engine!$P$9=0,"",IF((AG227+AQ227)&gt;0,AG227+AQ227,""))</f>
        <v/>
      </c>
      <c r="L227" s="18" t="str">
        <f>IF(_Engine!$P$10=0,"",IF((AH227+AR227)&gt;0,AH227+AR227,""))</f>
        <v/>
      </c>
      <c r="M227" s="18" t="str">
        <f>IF(_Engine!$P$11=0,"",IF((AI227+AS227)&gt;0,AI227+AS227,""))</f>
        <v/>
      </c>
      <c r="N227" s="18" t="str">
        <f>IF(_Engine!$P$12=0,"",IF((AJ227+AT227)&gt;0,AJ227+AT227,""))</f>
        <v/>
      </c>
      <c r="O227" s="27">
        <f t="shared" si="10"/>
        <v>0</v>
      </c>
      <c r="Q227" s="28">
        <f>IF(AND(_Engine!$P$3=1,AU226&gt;0),ROUND(AU226*_Engine!$N$3/12,2),0)</f>
        <v>0</v>
      </c>
      <c r="R227" s="28">
        <f>IF(AND(_Engine!$P$4=1,AV226&gt;0),ROUND(AV226*_Engine!$N$4/12,2),0)</f>
        <v>0</v>
      </c>
      <c r="S227" s="28">
        <f>IF(AND(_Engine!$P$5=1,AW226&gt;0),ROUND(AW226*_Engine!$N$5/12,2),0)</f>
        <v>0</v>
      </c>
      <c r="T227" s="28">
        <f>IF(AND(_Engine!$P$6=1,AX226&gt;0),ROUND(AX226*_Engine!$N$6/12,2),0)</f>
        <v>0</v>
      </c>
      <c r="U227" s="28">
        <f>IF(AND(_Engine!$P$7=1,AY226&gt;0),ROUND(AY226*_Engine!$N$7/12,2),0)</f>
        <v>0</v>
      </c>
      <c r="V227" s="28">
        <f>IF(AND(_Engine!$P$8=1,AZ226&gt;0),ROUND(AZ226*_Engine!$N$8/12,2),0)</f>
        <v>0</v>
      </c>
      <c r="W227" s="28">
        <f>IF(AND(_Engine!$P$9=1,BA226&gt;0),ROUND(BA226*_Engine!$N$9/12,2),0)</f>
        <v>0</v>
      </c>
      <c r="X227" s="28">
        <f>IF(AND(_Engine!$P$10=1,BB226&gt;0),ROUND(BB226*_Engine!$N$10/12,2),0)</f>
        <v>0</v>
      </c>
      <c r="Y227" s="28">
        <f>IF(AND(_Engine!$P$11=1,BC226&gt;0),ROUND(BC226*_Engine!$N$11/12,2),0)</f>
        <v>0</v>
      </c>
      <c r="Z227" s="28">
        <f>IF(AND(_Engine!$P$12=1,BD226&gt;0),ROUND(BD226*_Engine!$N$12/12,2),0)</f>
        <v>0</v>
      </c>
      <c r="AA227" s="28">
        <f>IF(AND(_Engine!$P$3=1,AU226&gt;0),ROUND(MIN(_Engine!$O$3,AU226+Q227),2),0)</f>
        <v>0</v>
      </c>
      <c r="AB227" s="28">
        <f>IF(AND(_Engine!$P$4=1,AV226&gt;0),ROUND(MIN(_Engine!$O$4,AV226+R227),2),0)</f>
        <v>0</v>
      </c>
      <c r="AC227" s="28">
        <f>IF(AND(_Engine!$P$5=1,AW226&gt;0),ROUND(MIN(_Engine!$O$5,AW226+S227),2),0)</f>
        <v>0</v>
      </c>
      <c r="AD227" s="28">
        <f>IF(AND(_Engine!$P$6=1,AX226&gt;0),ROUND(MIN(_Engine!$O$6,AX226+T227),2),0)</f>
        <v>0</v>
      </c>
      <c r="AE227" s="28">
        <f>IF(AND(_Engine!$P$7=1,AY226&gt;0),ROUND(MIN(_Engine!$O$7,AY226+U227),2),0)</f>
        <v>0</v>
      </c>
      <c r="AF227" s="28">
        <f>IF(AND(_Engine!$P$8=1,AZ226&gt;0),ROUND(MIN(_Engine!$O$8,AZ226+V227),2),0)</f>
        <v>0</v>
      </c>
      <c r="AG227" s="28">
        <f>IF(AND(_Engine!$P$9=1,BA226&gt;0),ROUND(MIN(_Engine!$O$9,BA226+W227),2),0)</f>
        <v>0</v>
      </c>
      <c r="AH227" s="28">
        <f>IF(AND(_Engine!$P$10=1,BB226&gt;0),ROUND(MIN(_Engine!$O$10,BB226+X227),2),0)</f>
        <v>0</v>
      </c>
      <c r="AI227" s="28">
        <f>IF(AND(_Engine!$P$11=1,BC226&gt;0),ROUND(MIN(_Engine!$O$11,BC226+Y227),2),0)</f>
        <v>0</v>
      </c>
      <c r="AJ227" s="28">
        <f>IF(AND(_Engine!$P$12=1,BD226&gt;0),ROUND(MIN(_Engine!$O$12,BD226+Z227),2),0)</f>
        <v>0</v>
      </c>
      <c r="AK227" s="28">
        <f>IF(AND(_Engine!$P$3=1,AU226&gt;0),ROUND(MAX(0,MIN(AU226+Q227-AA227,BE227-0)),2),0)</f>
        <v>0</v>
      </c>
      <c r="AL227" s="28">
        <f>IF(AND(_Engine!$P$4=1,AV226&gt;0),ROUND(MAX(0,MIN(AV226+R227-AB227,BE227-SUM(AK227:AK227))),2),0)</f>
        <v>0</v>
      </c>
      <c r="AM227" s="28">
        <f>IF(AND(_Engine!$P$5=1,AW226&gt;0),ROUND(MAX(0,MIN(AW226+S227-AC227,BE227-SUM(AK227:AL227))),2),0)</f>
        <v>0</v>
      </c>
      <c r="AN227" s="28">
        <f>IF(AND(_Engine!$P$6=1,AX226&gt;0),ROUND(MAX(0,MIN(AX226+T227-AD227,BE227-SUM(AK227:AM227))),2),0)</f>
        <v>0</v>
      </c>
      <c r="AO227" s="28">
        <f>IF(AND(_Engine!$P$7=1,AY226&gt;0),ROUND(MAX(0,MIN(AY226+U227-AE227,BE227-SUM(AK227:AN227))),2),0)</f>
        <v>0</v>
      </c>
      <c r="AP227" s="28">
        <f>IF(AND(_Engine!$P$8=1,AZ226&gt;0),ROUND(MAX(0,MIN(AZ226+V227-AF227,BE227-SUM(AK227:AO227))),2),0)</f>
        <v>0</v>
      </c>
      <c r="AQ227" s="28">
        <f>IF(AND(_Engine!$P$9=1,BA226&gt;0),ROUND(MAX(0,MIN(BA226+W227-AG227,BE227-SUM(AK227:AP227))),2),0)</f>
        <v>0</v>
      </c>
      <c r="AR227" s="28">
        <f>IF(AND(_Engine!$P$10=1,BB226&gt;0),ROUND(MAX(0,MIN(BB226+X227-AH227,BE227-SUM(AK227:AQ227))),2),0)</f>
        <v>0</v>
      </c>
      <c r="AS227" s="28">
        <f>IF(AND(_Engine!$P$11=1,BC226&gt;0),ROUND(MAX(0,MIN(BC226+Y227-AI227,BE227-SUM(AK227:AR227))),2),0)</f>
        <v>0</v>
      </c>
      <c r="AT227" s="28">
        <f>IF(AND(_Engine!$P$12=1,BD226&gt;0),ROUND(MAX(0,MIN(BD226+Z227-AJ227,BE227-SUM(AK227:AS227))),2),0)</f>
        <v>0</v>
      </c>
      <c r="AU227" s="28">
        <f>IF(_Engine!$P$3=1,MAX(0,ROUND(AU226+Q227-AA227-AK227,2)),0)</f>
        <v>0</v>
      </c>
      <c r="AV227" s="28">
        <f>IF(_Engine!$P$4=1,MAX(0,ROUND(AV226+R227-AB227-AL227,2)),0)</f>
        <v>0</v>
      </c>
      <c r="AW227" s="28">
        <f>IF(_Engine!$P$5=1,MAX(0,ROUND(AW226+S227-AC227-AM227,2)),0)</f>
        <v>0</v>
      </c>
      <c r="AX227" s="28">
        <f>IF(_Engine!$P$6=1,MAX(0,ROUND(AX226+T227-AD227-AN227,2)),0)</f>
        <v>0</v>
      </c>
      <c r="AY227" s="28">
        <f>IF(_Engine!$P$7=1,MAX(0,ROUND(AY226+U227-AE227-AO227,2)),0)</f>
        <v>0</v>
      </c>
      <c r="AZ227" s="28">
        <f>IF(_Engine!$P$8=1,MAX(0,ROUND(AZ226+V227-AF227-AP227,2)),0)</f>
        <v>0</v>
      </c>
      <c r="BA227" s="28">
        <f>IF(_Engine!$P$9=1,MAX(0,ROUND(BA226+W227-AG227-AQ227,2)),0)</f>
        <v>0</v>
      </c>
      <c r="BB227" s="28">
        <f>IF(_Engine!$P$10=1,MAX(0,ROUND(BB226+X227-AH227-AR227,2)),0)</f>
        <v>0</v>
      </c>
      <c r="BC227" s="28">
        <f>IF(_Engine!$P$11=1,MAX(0,ROUND(BC226+Y227-AI227-AS227,2)),0)</f>
        <v>0</v>
      </c>
      <c r="BD227" s="28">
        <f>IF(_Engine!$P$12=1,MAX(0,ROUND(BD226+Z227-AJ227-AT227,2)),0)</f>
        <v>0</v>
      </c>
      <c r="BE227" s="28">
        <f>ROUND(IFERROR('Debt Planner'!$C$8,0)+IFERROR(C227,0)+MAX(0,_Engine!$E$14-SUM(AA227:AJ227)),2)</f>
        <v>0</v>
      </c>
    </row>
    <row r="228" spans="1:57" x14ac:dyDescent="0.3">
      <c r="A228" s="24">
        <v>220</v>
      </c>
      <c r="B228" s="25">
        <f t="shared" ca="1" si="11"/>
        <v>52861</v>
      </c>
      <c r="C228" s="26">
        <v>0</v>
      </c>
      <c r="D228" s="27">
        <f t="shared" si="9"/>
        <v>0</v>
      </c>
      <c r="E228" s="18" t="str">
        <f>IF(_Engine!$P$3=0,"",IF((AA228+AK228)&gt;0,AA228+AK228,""))</f>
        <v/>
      </c>
      <c r="F228" s="18" t="str">
        <f>IF(_Engine!$P$4=0,"",IF((AB228+AL228)&gt;0,AB228+AL228,""))</f>
        <v/>
      </c>
      <c r="G228" s="18" t="str">
        <f>IF(_Engine!$P$5=0,"",IF((AC228+AM228)&gt;0,AC228+AM228,""))</f>
        <v/>
      </c>
      <c r="H228" s="18" t="str">
        <f>IF(_Engine!$P$6=0,"",IF((AD228+AN228)&gt;0,AD228+AN228,""))</f>
        <v/>
      </c>
      <c r="I228" s="18" t="str">
        <f>IF(_Engine!$P$7=0,"",IF((AE228+AO228)&gt;0,AE228+AO228,""))</f>
        <v/>
      </c>
      <c r="J228" s="18" t="str">
        <f>IF(_Engine!$P$8=0,"",IF((AF228+AP228)&gt;0,AF228+AP228,""))</f>
        <v/>
      </c>
      <c r="K228" s="18" t="str">
        <f>IF(_Engine!$P$9=0,"",IF((AG228+AQ228)&gt;0,AG228+AQ228,""))</f>
        <v/>
      </c>
      <c r="L228" s="18" t="str">
        <f>IF(_Engine!$P$10=0,"",IF((AH228+AR228)&gt;0,AH228+AR228,""))</f>
        <v/>
      </c>
      <c r="M228" s="18" t="str">
        <f>IF(_Engine!$P$11=0,"",IF((AI228+AS228)&gt;0,AI228+AS228,""))</f>
        <v/>
      </c>
      <c r="N228" s="18" t="str">
        <f>IF(_Engine!$P$12=0,"",IF((AJ228+AT228)&gt;0,AJ228+AT228,""))</f>
        <v/>
      </c>
      <c r="O228" s="27">
        <f t="shared" si="10"/>
        <v>0</v>
      </c>
      <c r="Q228" s="28">
        <f>IF(AND(_Engine!$P$3=1,AU227&gt;0),ROUND(AU227*_Engine!$N$3/12,2),0)</f>
        <v>0</v>
      </c>
      <c r="R228" s="28">
        <f>IF(AND(_Engine!$P$4=1,AV227&gt;0),ROUND(AV227*_Engine!$N$4/12,2),0)</f>
        <v>0</v>
      </c>
      <c r="S228" s="28">
        <f>IF(AND(_Engine!$P$5=1,AW227&gt;0),ROUND(AW227*_Engine!$N$5/12,2),0)</f>
        <v>0</v>
      </c>
      <c r="T228" s="28">
        <f>IF(AND(_Engine!$P$6=1,AX227&gt;0),ROUND(AX227*_Engine!$N$6/12,2),0)</f>
        <v>0</v>
      </c>
      <c r="U228" s="28">
        <f>IF(AND(_Engine!$P$7=1,AY227&gt;0),ROUND(AY227*_Engine!$N$7/12,2),0)</f>
        <v>0</v>
      </c>
      <c r="V228" s="28">
        <f>IF(AND(_Engine!$P$8=1,AZ227&gt;0),ROUND(AZ227*_Engine!$N$8/12,2),0)</f>
        <v>0</v>
      </c>
      <c r="W228" s="28">
        <f>IF(AND(_Engine!$P$9=1,BA227&gt;0),ROUND(BA227*_Engine!$N$9/12,2),0)</f>
        <v>0</v>
      </c>
      <c r="X228" s="28">
        <f>IF(AND(_Engine!$P$10=1,BB227&gt;0),ROUND(BB227*_Engine!$N$10/12,2),0)</f>
        <v>0</v>
      </c>
      <c r="Y228" s="28">
        <f>IF(AND(_Engine!$P$11=1,BC227&gt;0),ROUND(BC227*_Engine!$N$11/12,2),0)</f>
        <v>0</v>
      </c>
      <c r="Z228" s="28">
        <f>IF(AND(_Engine!$P$12=1,BD227&gt;0),ROUND(BD227*_Engine!$N$12/12,2),0)</f>
        <v>0</v>
      </c>
      <c r="AA228" s="28">
        <f>IF(AND(_Engine!$P$3=1,AU227&gt;0),ROUND(MIN(_Engine!$O$3,AU227+Q228),2),0)</f>
        <v>0</v>
      </c>
      <c r="AB228" s="28">
        <f>IF(AND(_Engine!$P$4=1,AV227&gt;0),ROUND(MIN(_Engine!$O$4,AV227+R228),2),0)</f>
        <v>0</v>
      </c>
      <c r="AC228" s="28">
        <f>IF(AND(_Engine!$P$5=1,AW227&gt;0),ROUND(MIN(_Engine!$O$5,AW227+S228),2),0)</f>
        <v>0</v>
      </c>
      <c r="AD228" s="28">
        <f>IF(AND(_Engine!$P$6=1,AX227&gt;0),ROUND(MIN(_Engine!$O$6,AX227+T228),2),0)</f>
        <v>0</v>
      </c>
      <c r="AE228" s="28">
        <f>IF(AND(_Engine!$P$7=1,AY227&gt;0),ROUND(MIN(_Engine!$O$7,AY227+U228),2),0)</f>
        <v>0</v>
      </c>
      <c r="AF228" s="28">
        <f>IF(AND(_Engine!$P$8=1,AZ227&gt;0),ROUND(MIN(_Engine!$O$8,AZ227+V228),2),0)</f>
        <v>0</v>
      </c>
      <c r="AG228" s="28">
        <f>IF(AND(_Engine!$P$9=1,BA227&gt;0),ROUND(MIN(_Engine!$O$9,BA227+W228),2),0)</f>
        <v>0</v>
      </c>
      <c r="AH228" s="28">
        <f>IF(AND(_Engine!$P$10=1,BB227&gt;0),ROUND(MIN(_Engine!$O$10,BB227+X228),2),0)</f>
        <v>0</v>
      </c>
      <c r="AI228" s="28">
        <f>IF(AND(_Engine!$P$11=1,BC227&gt;0),ROUND(MIN(_Engine!$O$11,BC227+Y228),2),0)</f>
        <v>0</v>
      </c>
      <c r="AJ228" s="28">
        <f>IF(AND(_Engine!$P$12=1,BD227&gt;0),ROUND(MIN(_Engine!$O$12,BD227+Z228),2),0)</f>
        <v>0</v>
      </c>
      <c r="AK228" s="28">
        <f>IF(AND(_Engine!$P$3=1,AU227&gt;0),ROUND(MAX(0,MIN(AU227+Q228-AA228,BE228-0)),2),0)</f>
        <v>0</v>
      </c>
      <c r="AL228" s="28">
        <f>IF(AND(_Engine!$P$4=1,AV227&gt;0),ROUND(MAX(0,MIN(AV227+R228-AB228,BE228-SUM(AK228:AK228))),2),0)</f>
        <v>0</v>
      </c>
      <c r="AM228" s="28">
        <f>IF(AND(_Engine!$P$5=1,AW227&gt;0),ROUND(MAX(0,MIN(AW227+S228-AC228,BE228-SUM(AK228:AL228))),2),0)</f>
        <v>0</v>
      </c>
      <c r="AN228" s="28">
        <f>IF(AND(_Engine!$P$6=1,AX227&gt;0),ROUND(MAX(0,MIN(AX227+T228-AD228,BE228-SUM(AK228:AM228))),2),0)</f>
        <v>0</v>
      </c>
      <c r="AO228" s="28">
        <f>IF(AND(_Engine!$P$7=1,AY227&gt;0),ROUND(MAX(0,MIN(AY227+U228-AE228,BE228-SUM(AK228:AN228))),2),0)</f>
        <v>0</v>
      </c>
      <c r="AP228" s="28">
        <f>IF(AND(_Engine!$P$8=1,AZ227&gt;0),ROUND(MAX(0,MIN(AZ227+V228-AF228,BE228-SUM(AK228:AO228))),2),0)</f>
        <v>0</v>
      </c>
      <c r="AQ228" s="28">
        <f>IF(AND(_Engine!$P$9=1,BA227&gt;0),ROUND(MAX(0,MIN(BA227+W228-AG228,BE228-SUM(AK228:AP228))),2),0)</f>
        <v>0</v>
      </c>
      <c r="AR228" s="28">
        <f>IF(AND(_Engine!$P$10=1,BB227&gt;0),ROUND(MAX(0,MIN(BB227+X228-AH228,BE228-SUM(AK228:AQ228))),2),0)</f>
        <v>0</v>
      </c>
      <c r="AS228" s="28">
        <f>IF(AND(_Engine!$P$11=1,BC227&gt;0),ROUND(MAX(0,MIN(BC227+Y228-AI228,BE228-SUM(AK228:AR228))),2),0)</f>
        <v>0</v>
      </c>
      <c r="AT228" s="28">
        <f>IF(AND(_Engine!$P$12=1,BD227&gt;0),ROUND(MAX(0,MIN(BD227+Z228-AJ228,BE228-SUM(AK228:AS228))),2),0)</f>
        <v>0</v>
      </c>
      <c r="AU228" s="28">
        <f>IF(_Engine!$P$3=1,MAX(0,ROUND(AU227+Q228-AA228-AK228,2)),0)</f>
        <v>0</v>
      </c>
      <c r="AV228" s="28">
        <f>IF(_Engine!$P$4=1,MAX(0,ROUND(AV227+R228-AB228-AL228,2)),0)</f>
        <v>0</v>
      </c>
      <c r="AW228" s="28">
        <f>IF(_Engine!$P$5=1,MAX(0,ROUND(AW227+S228-AC228-AM228,2)),0)</f>
        <v>0</v>
      </c>
      <c r="AX228" s="28">
        <f>IF(_Engine!$P$6=1,MAX(0,ROUND(AX227+T228-AD228-AN228,2)),0)</f>
        <v>0</v>
      </c>
      <c r="AY228" s="28">
        <f>IF(_Engine!$P$7=1,MAX(0,ROUND(AY227+U228-AE228-AO228,2)),0)</f>
        <v>0</v>
      </c>
      <c r="AZ228" s="28">
        <f>IF(_Engine!$P$8=1,MAX(0,ROUND(AZ227+V228-AF228-AP228,2)),0)</f>
        <v>0</v>
      </c>
      <c r="BA228" s="28">
        <f>IF(_Engine!$P$9=1,MAX(0,ROUND(BA227+W228-AG228-AQ228,2)),0)</f>
        <v>0</v>
      </c>
      <c r="BB228" s="28">
        <f>IF(_Engine!$P$10=1,MAX(0,ROUND(BB227+X228-AH228-AR228,2)),0)</f>
        <v>0</v>
      </c>
      <c r="BC228" s="28">
        <f>IF(_Engine!$P$11=1,MAX(0,ROUND(BC227+Y228-AI228-AS228,2)),0)</f>
        <v>0</v>
      </c>
      <c r="BD228" s="28">
        <f>IF(_Engine!$P$12=1,MAX(0,ROUND(BD227+Z228-AJ228-AT228,2)),0)</f>
        <v>0</v>
      </c>
      <c r="BE228" s="28">
        <f>ROUND(IFERROR('Debt Planner'!$C$8,0)+IFERROR(C228,0)+MAX(0,_Engine!$E$14-SUM(AA228:AJ228)),2)</f>
        <v>0</v>
      </c>
    </row>
    <row r="229" spans="1:57" x14ac:dyDescent="0.3">
      <c r="A229" s="24">
        <v>221</v>
      </c>
      <c r="B229" s="25">
        <f t="shared" ca="1" si="11"/>
        <v>52891</v>
      </c>
      <c r="C229" s="26">
        <v>0</v>
      </c>
      <c r="D229" s="27">
        <f t="shared" si="9"/>
        <v>0</v>
      </c>
      <c r="E229" s="18" t="str">
        <f>IF(_Engine!$P$3=0,"",IF((AA229+AK229)&gt;0,AA229+AK229,""))</f>
        <v/>
      </c>
      <c r="F229" s="18" t="str">
        <f>IF(_Engine!$P$4=0,"",IF((AB229+AL229)&gt;0,AB229+AL229,""))</f>
        <v/>
      </c>
      <c r="G229" s="18" t="str">
        <f>IF(_Engine!$P$5=0,"",IF((AC229+AM229)&gt;0,AC229+AM229,""))</f>
        <v/>
      </c>
      <c r="H229" s="18" t="str">
        <f>IF(_Engine!$P$6=0,"",IF((AD229+AN229)&gt;0,AD229+AN229,""))</f>
        <v/>
      </c>
      <c r="I229" s="18" t="str">
        <f>IF(_Engine!$P$7=0,"",IF((AE229+AO229)&gt;0,AE229+AO229,""))</f>
        <v/>
      </c>
      <c r="J229" s="18" t="str">
        <f>IF(_Engine!$P$8=0,"",IF((AF229+AP229)&gt;0,AF229+AP229,""))</f>
        <v/>
      </c>
      <c r="K229" s="18" t="str">
        <f>IF(_Engine!$P$9=0,"",IF((AG229+AQ229)&gt;0,AG229+AQ229,""))</f>
        <v/>
      </c>
      <c r="L229" s="18" t="str">
        <f>IF(_Engine!$P$10=0,"",IF((AH229+AR229)&gt;0,AH229+AR229,""))</f>
        <v/>
      </c>
      <c r="M229" s="18" t="str">
        <f>IF(_Engine!$P$11=0,"",IF((AI229+AS229)&gt;0,AI229+AS229,""))</f>
        <v/>
      </c>
      <c r="N229" s="18" t="str">
        <f>IF(_Engine!$P$12=0,"",IF((AJ229+AT229)&gt;0,AJ229+AT229,""))</f>
        <v/>
      </c>
      <c r="O229" s="27">
        <f t="shared" si="10"/>
        <v>0</v>
      </c>
      <c r="Q229" s="28">
        <f>IF(AND(_Engine!$P$3=1,AU228&gt;0),ROUND(AU228*_Engine!$N$3/12,2),0)</f>
        <v>0</v>
      </c>
      <c r="R229" s="28">
        <f>IF(AND(_Engine!$P$4=1,AV228&gt;0),ROUND(AV228*_Engine!$N$4/12,2),0)</f>
        <v>0</v>
      </c>
      <c r="S229" s="28">
        <f>IF(AND(_Engine!$P$5=1,AW228&gt;0),ROUND(AW228*_Engine!$N$5/12,2),0)</f>
        <v>0</v>
      </c>
      <c r="T229" s="28">
        <f>IF(AND(_Engine!$P$6=1,AX228&gt;0),ROUND(AX228*_Engine!$N$6/12,2),0)</f>
        <v>0</v>
      </c>
      <c r="U229" s="28">
        <f>IF(AND(_Engine!$P$7=1,AY228&gt;0),ROUND(AY228*_Engine!$N$7/12,2),0)</f>
        <v>0</v>
      </c>
      <c r="V229" s="28">
        <f>IF(AND(_Engine!$P$8=1,AZ228&gt;0),ROUND(AZ228*_Engine!$N$8/12,2),0)</f>
        <v>0</v>
      </c>
      <c r="W229" s="28">
        <f>IF(AND(_Engine!$P$9=1,BA228&gt;0),ROUND(BA228*_Engine!$N$9/12,2),0)</f>
        <v>0</v>
      </c>
      <c r="X229" s="28">
        <f>IF(AND(_Engine!$P$10=1,BB228&gt;0),ROUND(BB228*_Engine!$N$10/12,2),0)</f>
        <v>0</v>
      </c>
      <c r="Y229" s="28">
        <f>IF(AND(_Engine!$P$11=1,BC228&gt;0),ROUND(BC228*_Engine!$N$11/12,2),0)</f>
        <v>0</v>
      </c>
      <c r="Z229" s="28">
        <f>IF(AND(_Engine!$P$12=1,BD228&gt;0),ROUND(BD228*_Engine!$N$12/12,2),0)</f>
        <v>0</v>
      </c>
      <c r="AA229" s="28">
        <f>IF(AND(_Engine!$P$3=1,AU228&gt;0),ROUND(MIN(_Engine!$O$3,AU228+Q229),2),0)</f>
        <v>0</v>
      </c>
      <c r="AB229" s="28">
        <f>IF(AND(_Engine!$P$4=1,AV228&gt;0),ROUND(MIN(_Engine!$O$4,AV228+R229),2),0)</f>
        <v>0</v>
      </c>
      <c r="AC229" s="28">
        <f>IF(AND(_Engine!$P$5=1,AW228&gt;0),ROUND(MIN(_Engine!$O$5,AW228+S229),2),0)</f>
        <v>0</v>
      </c>
      <c r="AD229" s="28">
        <f>IF(AND(_Engine!$P$6=1,AX228&gt;0),ROUND(MIN(_Engine!$O$6,AX228+T229),2),0)</f>
        <v>0</v>
      </c>
      <c r="AE229" s="28">
        <f>IF(AND(_Engine!$P$7=1,AY228&gt;0),ROUND(MIN(_Engine!$O$7,AY228+U229),2),0)</f>
        <v>0</v>
      </c>
      <c r="AF229" s="28">
        <f>IF(AND(_Engine!$P$8=1,AZ228&gt;0),ROUND(MIN(_Engine!$O$8,AZ228+V229),2),0)</f>
        <v>0</v>
      </c>
      <c r="AG229" s="28">
        <f>IF(AND(_Engine!$P$9=1,BA228&gt;0),ROUND(MIN(_Engine!$O$9,BA228+W229),2),0)</f>
        <v>0</v>
      </c>
      <c r="AH229" s="28">
        <f>IF(AND(_Engine!$P$10=1,BB228&gt;0),ROUND(MIN(_Engine!$O$10,BB228+X229),2),0)</f>
        <v>0</v>
      </c>
      <c r="AI229" s="28">
        <f>IF(AND(_Engine!$P$11=1,BC228&gt;0),ROUND(MIN(_Engine!$O$11,BC228+Y229),2),0)</f>
        <v>0</v>
      </c>
      <c r="AJ229" s="28">
        <f>IF(AND(_Engine!$P$12=1,BD228&gt;0),ROUND(MIN(_Engine!$O$12,BD228+Z229),2),0)</f>
        <v>0</v>
      </c>
      <c r="AK229" s="28">
        <f>IF(AND(_Engine!$P$3=1,AU228&gt;0),ROUND(MAX(0,MIN(AU228+Q229-AA229,BE229-0)),2),0)</f>
        <v>0</v>
      </c>
      <c r="AL229" s="28">
        <f>IF(AND(_Engine!$P$4=1,AV228&gt;0),ROUND(MAX(0,MIN(AV228+R229-AB229,BE229-SUM(AK229:AK229))),2),0)</f>
        <v>0</v>
      </c>
      <c r="AM229" s="28">
        <f>IF(AND(_Engine!$P$5=1,AW228&gt;0),ROUND(MAX(0,MIN(AW228+S229-AC229,BE229-SUM(AK229:AL229))),2),0)</f>
        <v>0</v>
      </c>
      <c r="AN229" s="28">
        <f>IF(AND(_Engine!$P$6=1,AX228&gt;0),ROUND(MAX(0,MIN(AX228+T229-AD229,BE229-SUM(AK229:AM229))),2),0)</f>
        <v>0</v>
      </c>
      <c r="AO229" s="28">
        <f>IF(AND(_Engine!$P$7=1,AY228&gt;0),ROUND(MAX(0,MIN(AY228+U229-AE229,BE229-SUM(AK229:AN229))),2),0)</f>
        <v>0</v>
      </c>
      <c r="AP229" s="28">
        <f>IF(AND(_Engine!$P$8=1,AZ228&gt;0),ROUND(MAX(0,MIN(AZ228+V229-AF229,BE229-SUM(AK229:AO229))),2),0)</f>
        <v>0</v>
      </c>
      <c r="AQ229" s="28">
        <f>IF(AND(_Engine!$P$9=1,BA228&gt;0),ROUND(MAX(0,MIN(BA228+W229-AG229,BE229-SUM(AK229:AP229))),2),0)</f>
        <v>0</v>
      </c>
      <c r="AR229" s="28">
        <f>IF(AND(_Engine!$P$10=1,BB228&gt;0),ROUND(MAX(0,MIN(BB228+X229-AH229,BE229-SUM(AK229:AQ229))),2),0)</f>
        <v>0</v>
      </c>
      <c r="AS229" s="28">
        <f>IF(AND(_Engine!$P$11=1,BC228&gt;0),ROUND(MAX(0,MIN(BC228+Y229-AI229,BE229-SUM(AK229:AR229))),2),0)</f>
        <v>0</v>
      </c>
      <c r="AT229" s="28">
        <f>IF(AND(_Engine!$P$12=1,BD228&gt;0),ROUND(MAX(0,MIN(BD228+Z229-AJ229,BE229-SUM(AK229:AS229))),2),0)</f>
        <v>0</v>
      </c>
      <c r="AU229" s="28">
        <f>IF(_Engine!$P$3=1,MAX(0,ROUND(AU228+Q229-AA229-AK229,2)),0)</f>
        <v>0</v>
      </c>
      <c r="AV229" s="28">
        <f>IF(_Engine!$P$4=1,MAX(0,ROUND(AV228+R229-AB229-AL229,2)),0)</f>
        <v>0</v>
      </c>
      <c r="AW229" s="28">
        <f>IF(_Engine!$P$5=1,MAX(0,ROUND(AW228+S229-AC229-AM229,2)),0)</f>
        <v>0</v>
      </c>
      <c r="AX229" s="28">
        <f>IF(_Engine!$P$6=1,MAX(0,ROUND(AX228+T229-AD229-AN229,2)),0)</f>
        <v>0</v>
      </c>
      <c r="AY229" s="28">
        <f>IF(_Engine!$P$7=1,MAX(0,ROUND(AY228+U229-AE229-AO229,2)),0)</f>
        <v>0</v>
      </c>
      <c r="AZ229" s="28">
        <f>IF(_Engine!$P$8=1,MAX(0,ROUND(AZ228+V229-AF229-AP229,2)),0)</f>
        <v>0</v>
      </c>
      <c r="BA229" s="28">
        <f>IF(_Engine!$P$9=1,MAX(0,ROUND(BA228+W229-AG229-AQ229,2)),0)</f>
        <v>0</v>
      </c>
      <c r="BB229" s="28">
        <f>IF(_Engine!$P$10=1,MAX(0,ROUND(BB228+X229-AH229-AR229,2)),0)</f>
        <v>0</v>
      </c>
      <c r="BC229" s="28">
        <f>IF(_Engine!$P$11=1,MAX(0,ROUND(BC228+Y229-AI229-AS229,2)),0)</f>
        <v>0</v>
      </c>
      <c r="BD229" s="28">
        <f>IF(_Engine!$P$12=1,MAX(0,ROUND(BD228+Z229-AJ229-AT229,2)),0)</f>
        <v>0</v>
      </c>
      <c r="BE229" s="28">
        <f>ROUND(IFERROR('Debt Planner'!$C$8,0)+IFERROR(C229,0)+MAX(0,_Engine!$E$14-SUM(AA229:AJ229)),2)</f>
        <v>0</v>
      </c>
    </row>
    <row r="230" spans="1:57" x14ac:dyDescent="0.3">
      <c r="A230" s="24">
        <v>222</v>
      </c>
      <c r="B230" s="25">
        <f t="shared" ca="1" si="11"/>
        <v>52922</v>
      </c>
      <c r="C230" s="26">
        <v>0</v>
      </c>
      <c r="D230" s="27">
        <f t="shared" si="9"/>
        <v>0</v>
      </c>
      <c r="E230" s="18" t="str">
        <f>IF(_Engine!$P$3=0,"",IF((AA230+AK230)&gt;0,AA230+AK230,""))</f>
        <v/>
      </c>
      <c r="F230" s="18" t="str">
        <f>IF(_Engine!$P$4=0,"",IF((AB230+AL230)&gt;0,AB230+AL230,""))</f>
        <v/>
      </c>
      <c r="G230" s="18" t="str">
        <f>IF(_Engine!$P$5=0,"",IF((AC230+AM230)&gt;0,AC230+AM230,""))</f>
        <v/>
      </c>
      <c r="H230" s="18" t="str">
        <f>IF(_Engine!$P$6=0,"",IF((AD230+AN230)&gt;0,AD230+AN230,""))</f>
        <v/>
      </c>
      <c r="I230" s="18" t="str">
        <f>IF(_Engine!$P$7=0,"",IF((AE230+AO230)&gt;0,AE230+AO230,""))</f>
        <v/>
      </c>
      <c r="J230" s="18" t="str">
        <f>IF(_Engine!$P$8=0,"",IF((AF230+AP230)&gt;0,AF230+AP230,""))</f>
        <v/>
      </c>
      <c r="K230" s="18" t="str">
        <f>IF(_Engine!$P$9=0,"",IF((AG230+AQ230)&gt;0,AG230+AQ230,""))</f>
        <v/>
      </c>
      <c r="L230" s="18" t="str">
        <f>IF(_Engine!$P$10=0,"",IF((AH230+AR230)&gt;0,AH230+AR230,""))</f>
        <v/>
      </c>
      <c r="M230" s="18" t="str">
        <f>IF(_Engine!$P$11=0,"",IF((AI230+AS230)&gt;0,AI230+AS230,""))</f>
        <v/>
      </c>
      <c r="N230" s="18" t="str">
        <f>IF(_Engine!$P$12=0,"",IF((AJ230+AT230)&gt;0,AJ230+AT230,""))</f>
        <v/>
      </c>
      <c r="O230" s="27">
        <f t="shared" si="10"/>
        <v>0</v>
      </c>
      <c r="Q230" s="28">
        <f>IF(AND(_Engine!$P$3=1,AU229&gt;0),ROUND(AU229*_Engine!$N$3/12,2),0)</f>
        <v>0</v>
      </c>
      <c r="R230" s="28">
        <f>IF(AND(_Engine!$P$4=1,AV229&gt;0),ROUND(AV229*_Engine!$N$4/12,2),0)</f>
        <v>0</v>
      </c>
      <c r="S230" s="28">
        <f>IF(AND(_Engine!$P$5=1,AW229&gt;0),ROUND(AW229*_Engine!$N$5/12,2),0)</f>
        <v>0</v>
      </c>
      <c r="T230" s="28">
        <f>IF(AND(_Engine!$P$6=1,AX229&gt;0),ROUND(AX229*_Engine!$N$6/12,2),0)</f>
        <v>0</v>
      </c>
      <c r="U230" s="28">
        <f>IF(AND(_Engine!$P$7=1,AY229&gt;0),ROUND(AY229*_Engine!$N$7/12,2),0)</f>
        <v>0</v>
      </c>
      <c r="V230" s="28">
        <f>IF(AND(_Engine!$P$8=1,AZ229&gt;0),ROUND(AZ229*_Engine!$N$8/12,2),0)</f>
        <v>0</v>
      </c>
      <c r="W230" s="28">
        <f>IF(AND(_Engine!$P$9=1,BA229&gt;0),ROUND(BA229*_Engine!$N$9/12,2),0)</f>
        <v>0</v>
      </c>
      <c r="X230" s="28">
        <f>IF(AND(_Engine!$P$10=1,BB229&gt;0),ROUND(BB229*_Engine!$N$10/12,2),0)</f>
        <v>0</v>
      </c>
      <c r="Y230" s="28">
        <f>IF(AND(_Engine!$P$11=1,BC229&gt;0),ROUND(BC229*_Engine!$N$11/12,2),0)</f>
        <v>0</v>
      </c>
      <c r="Z230" s="28">
        <f>IF(AND(_Engine!$P$12=1,BD229&gt;0),ROUND(BD229*_Engine!$N$12/12,2),0)</f>
        <v>0</v>
      </c>
      <c r="AA230" s="28">
        <f>IF(AND(_Engine!$P$3=1,AU229&gt;0),ROUND(MIN(_Engine!$O$3,AU229+Q230),2),0)</f>
        <v>0</v>
      </c>
      <c r="AB230" s="28">
        <f>IF(AND(_Engine!$P$4=1,AV229&gt;0),ROUND(MIN(_Engine!$O$4,AV229+R230),2),0)</f>
        <v>0</v>
      </c>
      <c r="AC230" s="28">
        <f>IF(AND(_Engine!$P$5=1,AW229&gt;0),ROUND(MIN(_Engine!$O$5,AW229+S230),2),0)</f>
        <v>0</v>
      </c>
      <c r="AD230" s="28">
        <f>IF(AND(_Engine!$P$6=1,AX229&gt;0),ROUND(MIN(_Engine!$O$6,AX229+T230),2),0)</f>
        <v>0</v>
      </c>
      <c r="AE230" s="28">
        <f>IF(AND(_Engine!$P$7=1,AY229&gt;0),ROUND(MIN(_Engine!$O$7,AY229+U230),2),0)</f>
        <v>0</v>
      </c>
      <c r="AF230" s="28">
        <f>IF(AND(_Engine!$P$8=1,AZ229&gt;0),ROUND(MIN(_Engine!$O$8,AZ229+V230),2),0)</f>
        <v>0</v>
      </c>
      <c r="AG230" s="28">
        <f>IF(AND(_Engine!$P$9=1,BA229&gt;0),ROUND(MIN(_Engine!$O$9,BA229+W230),2),0)</f>
        <v>0</v>
      </c>
      <c r="AH230" s="28">
        <f>IF(AND(_Engine!$P$10=1,BB229&gt;0),ROUND(MIN(_Engine!$O$10,BB229+X230),2),0)</f>
        <v>0</v>
      </c>
      <c r="AI230" s="28">
        <f>IF(AND(_Engine!$P$11=1,BC229&gt;0),ROUND(MIN(_Engine!$O$11,BC229+Y230),2),0)</f>
        <v>0</v>
      </c>
      <c r="AJ230" s="28">
        <f>IF(AND(_Engine!$P$12=1,BD229&gt;0),ROUND(MIN(_Engine!$O$12,BD229+Z230),2),0)</f>
        <v>0</v>
      </c>
      <c r="AK230" s="28">
        <f>IF(AND(_Engine!$P$3=1,AU229&gt;0),ROUND(MAX(0,MIN(AU229+Q230-AA230,BE230-0)),2),0)</f>
        <v>0</v>
      </c>
      <c r="AL230" s="28">
        <f>IF(AND(_Engine!$P$4=1,AV229&gt;0),ROUND(MAX(0,MIN(AV229+R230-AB230,BE230-SUM(AK230:AK230))),2),0)</f>
        <v>0</v>
      </c>
      <c r="AM230" s="28">
        <f>IF(AND(_Engine!$P$5=1,AW229&gt;0),ROUND(MAX(0,MIN(AW229+S230-AC230,BE230-SUM(AK230:AL230))),2),0)</f>
        <v>0</v>
      </c>
      <c r="AN230" s="28">
        <f>IF(AND(_Engine!$P$6=1,AX229&gt;0),ROUND(MAX(0,MIN(AX229+T230-AD230,BE230-SUM(AK230:AM230))),2),0)</f>
        <v>0</v>
      </c>
      <c r="AO230" s="28">
        <f>IF(AND(_Engine!$P$7=1,AY229&gt;0),ROUND(MAX(0,MIN(AY229+U230-AE230,BE230-SUM(AK230:AN230))),2),0)</f>
        <v>0</v>
      </c>
      <c r="AP230" s="28">
        <f>IF(AND(_Engine!$P$8=1,AZ229&gt;0),ROUND(MAX(0,MIN(AZ229+V230-AF230,BE230-SUM(AK230:AO230))),2),0)</f>
        <v>0</v>
      </c>
      <c r="AQ230" s="28">
        <f>IF(AND(_Engine!$P$9=1,BA229&gt;0),ROUND(MAX(0,MIN(BA229+W230-AG230,BE230-SUM(AK230:AP230))),2),0)</f>
        <v>0</v>
      </c>
      <c r="AR230" s="28">
        <f>IF(AND(_Engine!$P$10=1,BB229&gt;0),ROUND(MAX(0,MIN(BB229+X230-AH230,BE230-SUM(AK230:AQ230))),2),0)</f>
        <v>0</v>
      </c>
      <c r="AS230" s="28">
        <f>IF(AND(_Engine!$P$11=1,BC229&gt;0),ROUND(MAX(0,MIN(BC229+Y230-AI230,BE230-SUM(AK230:AR230))),2),0)</f>
        <v>0</v>
      </c>
      <c r="AT230" s="28">
        <f>IF(AND(_Engine!$P$12=1,BD229&gt;0),ROUND(MAX(0,MIN(BD229+Z230-AJ230,BE230-SUM(AK230:AS230))),2),0)</f>
        <v>0</v>
      </c>
      <c r="AU230" s="28">
        <f>IF(_Engine!$P$3=1,MAX(0,ROUND(AU229+Q230-AA230-AK230,2)),0)</f>
        <v>0</v>
      </c>
      <c r="AV230" s="28">
        <f>IF(_Engine!$P$4=1,MAX(0,ROUND(AV229+R230-AB230-AL230,2)),0)</f>
        <v>0</v>
      </c>
      <c r="AW230" s="28">
        <f>IF(_Engine!$P$5=1,MAX(0,ROUND(AW229+S230-AC230-AM230,2)),0)</f>
        <v>0</v>
      </c>
      <c r="AX230" s="28">
        <f>IF(_Engine!$P$6=1,MAX(0,ROUND(AX229+T230-AD230-AN230,2)),0)</f>
        <v>0</v>
      </c>
      <c r="AY230" s="28">
        <f>IF(_Engine!$P$7=1,MAX(0,ROUND(AY229+U230-AE230-AO230,2)),0)</f>
        <v>0</v>
      </c>
      <c r="AZ230" s="28">
        <f>IF(_Engine!$P$8=1,MAX(0,ROUND(AZ229+V230-AF230-AP230,2)),0)</f>
        <v>0</v>
      </c>
      <c r="BA230" s="28">
        <f>IF(_Engine!$P$9=1,MAX(0,ROUND(BA229+W230-AG230-AQ230,2)),0)</f>
        <v>0</v>
      </c>
      <c r="BB230" s="28">
        <f>IF(_Engine!$P$10=1,MAX(0,ROUND(BB229+X230-AH230-AR230,2)),0)</f>
        <v>0</v>
      </c>
      <c r="BC230" s="28">
        <f>IF(_Engine!$P$11=1,MAX(0,ROUND(BC229+Y230-AI230-AS230,2)),0)</f>
        <v>0</v>
      </c>
      <c r="BD230" s="28">
        <f>IF(_Engine!$P$12=1,MAX(0,ROUND(BD229+Z230-AJ230-AT230,2)),0)</f>
        <v>0</v>
      </c>
      <c r="BE230" s="28">
        <f>ROUND(IFERROR('Debt Planner'!$C$8,0)+IFERROR(C230,0)+MAX(0,_Engine!$E$14-SUM(AA230:AJ230)),2)</f>
        <v>0</v>
      </c>
    </row>
    <row r="231" spans="1:57" x14ac:dyDescent="0.3">
      <c r="A231" s="24">
        <v>223</v>
      </c>
      <c r="B231" s="25">
        <f t="shared" ca="1" si="11"/>
        <v>52952</v>
      </c>
      <c r="C231" s="26">
        <v>0</v>
      </c>
      <c r="D231" s="27">
        <f t="shared" si="9"/>
        <v>0</v>
      </c>
      <c r="E231" s="18" t="str">
        <f>IF(_Engine!$P$3=0,"",IF((AA231+AK231)&gt;0,AA231+AK231,""))</f>
        <v/>
      </c>
      <c r="F231" s="18" t="str">
        <f>IF(_Engine!$P$4=0,"",IF((AB231+AL231)&gt;0,AB231+AL231,""))</f>
        <v/>
      </c>
      <c r="G231" s="18" t="str">
        <f>IF(_Engine!$P$5=0,"",IF((AC231+AM231)&gt;0,AC231+AM231,""))</f>
        <v/>
      </c>
      <c r="H231" s="18" t="str">
        <f>IF(_Engine!$P$6=0,"",IF((AD231+AN231)&gt;0,AD231+AN231,""))</f>
        <v/>
      </c>
      <c r="I231" s="18" t="str">
        <f>IF(_Engine!$P$7=0,"",IF((AE231+AO231)&gt;0,AE231+AO231,""))</f>
        <v/>
      </c>
      <c r="J231" s="18" t="str">
        <f>IF(_Engine!$P$8=0,"",IF((AF231+AP231)&gt;0,AF231+AP231,""))</f>
        <v/>
      </c>
      <c r="K231" s="18" t="str">
        <f>IF(_Engine!$P$9=0,"",IF((AG231+AQ231)&gt;0,AG231+AQ231,""))</f>
        <v/>
      </c>
      <c r="L231" s="18" t="str">
        <f>IF(_Engine!$P$10=0,"",IF((AH231+AR231)&gt;0,AH231+AR231,""))</f>
        <v/>
      </c>
      <c r="M231" s="18" t="str">
        <f>IF(_Engine!$P$11=0,"",IF((AI231+AS231)&gt;0,AI231+AS231,""))</f>
        <v/>
      </c>
      <c r="N231" s="18" t="str">
        <f>IF(_Engine!$P$12=0,"",IF((AJ231+AT231)&gt;0,AJ231+AT231,""))</f>
        <v/>
      </c>
      <c r="O231" s="27">
        <f t="shared" si="10"/>
        <v>0</v>
      </c>
      <c r="Q231" s="28">
        <f>IF(AND(_Engine!$P$3=1,AU230&gt;0),ROUND(AU230*_Engine!$N$3/12,2),0)</f>
        <v>0</v>
      </c>
      <c r="R231" s="28">
        <f>IF(AND(_Engine!$P$4=1,AV230&gt;0),ROUND(AV230*_Engine!$N$4/12,2),0)</f>
        <v>0</v>
      </c>
      <c r="S231" s="28">
        <f>IF(AND(_Engine!$P$5=1,AW230&gt;0),ROUND(AW230*_Engine!$N$5/12,2),0)</f>
        <v>0</v>
      </c>
      <c r="T231" s="28">
        <f>IF(AND(_Engine!$P$6=1,AX230&gt;0),ROUND(AX230*_Engine!$N$6/12,2),0)</f>
        <v>0</v>
      </c>
      <c r="U231" s="28">
        <f>IF(AND(_Engine!$P$7=1,AY230&gt;0),ROUND(AY230*_Engine!$N$7/12,2),0)</f>
        <v>0</v>
      </c>
      <c r="V231" s="28">
        <f>IF(AND(_Engine!$P$8=1,AZ230&gt;0),ROUND(AZ230*_Engine!$N$8/12,2),0)</f>
        <v>0</v>
      </c>
      <c r="W231" s="28">
        <f>IF(AND(_Engine!$P$9=1,BA230&gt;0),ROUND(BA230*_Engine!$N$9/12,2),0)</f>
        <v>0</v>
      </c>
      <c r="X231" s="28">
        <f>IF(AND(_Engine!$P$10=1,BB230&gt;0),ROUND(BB230*_Engine!$N$10/12,2),0)</f>
        <v>0</v>
      </c>
      <c r="Y231" s="28">
        <f>IF(AND(_Engine!$P$11=1,BC230&gt;0),ROUND(BC230*_Engine!$N$11/12,2),0)</f>
        <v>0</v>
      </c>
      <c r="Z231" s="28">
        <f>IF(AND(_Engine!$P$12=1,BD230&gt;0),ROUND(BD230*_Engine!$N$12/12,2),0)</f>
        <v>0</v>
      </c>
      <c r="AA231" s="28">
        <f>IF(AND(_Engine!$P$3=1,AU230&gt;0),ROUND(MIN(_Engine!$O$3,AU230+Q231),2),0)</f>
        <v>0</v>
      </c>
      <c r="AB231" s="28">
        <f>IF(AND(_Engine!$P$4=1,AV230&gt;0),ROUND(MIN(_Engine!$O$4,AV230+R231),2),0)</f>
        <v>0</v>
      </c>
      <c r="AC231" s="28">
        <f>IF(AND(_Engine!$P$5=1,AW230&gt;0),ROUND(MIN(_Engine!$O$5,AW230+S231),2),0)</f>
        <v>0</v>
      </c>
      <c r="AD231" s="28">
        <f>IF(AND(_Engine!$P$6=1,AX230&gt;0),ROUND(MIN(_Engine!$O$6,AX230+T231),2),0)</f>
        <v>0</v>
      </c>
      <c r="AE231" s="28">
        <f>IF(AND(_Engine!$P$7=1,AY230&gt;0),ROUND(MIN(_Engine!$O$7,AY230+U231),2),0)</f>
        <v>0</v>
      </c>
      <c r="AF231" s="28">
        <f>IF(AND(_Engine!$P$8=1,AZ230&gt;0),ROUND(MIN(_Engine!$O$8,AZ230+V231),2),0)</f>
        <v>0</v>
      </c>
      <c r="AG231" s="28">
        <f>IF(AND(_Engine!$P$9=1,BA230&gt;0),ROUND(MIN(_Engine!$O$9,BA230+W231),2),0)</f>
        <v>0</v>
      </c>
      <c r="AH231" s="28">
        <f>IF(AND(_Engine!$P$10=1,BB230&gt;0),ROUND(MIN(_Engine!$O$10,BB230+X231),2),0)</f>
        <v>0</v>
      </c>
      <c r="AI231" s="28">
        <f>IF(AND(_Engine!$P$11=1,BC230&gt;0),ROUND(MIN(_Engine!$O$11,BC230+Y231),2),0)</f>
        <v>0</v>
      </c>
      <c r="AJ231" s="28">
        <f>IF(AND(_Engine!$P$12=1,BD230&gt;0),ROUND(MIN(_Engine!$O$12,BD230+Z231),2),0)</f>
        <v>0</v>
      </c>
      <c r="AK231" s="28">
        <f>IF(AND(_Engine!$P$3=1,AU230&gt;0),ROUND(MAX(0,MIN(AU230+Q231-AA231,BE231-0)),2),0)</f>
        <v>0</v>
      </c>
      <c r="AL231" s="28">
        <f>IF(AND(_Engine!$P$4=1,AV230&gt;0),ROUND(MAX(0,MIN(AV230+R231-AB231,BE231-SUM(AK231:AK231))),2),0)</f>
        <v>0</v>
      </c>
      <c r="AM231" s="28">
        <f>IF(AND(_Engine!$P$5=1,AW230&gt;0),ROUND(MAX(0,MIN(AW230+S231-AC231,BE231-SUM(AK231:AL231))),2),0)</f>
        <v>0</v>
      </c>
      <c r="AN231" s="28">
        <f>IF(AND(_Engine!$P$6=1,AX230&gt;0),ROUND(MAX(0,MIN(AX230+T231-AD231,BE231-SUM(AK231:AM231))),2),0)</f>
        <v>0</v>
      </c>
      <c r="AO231" s="28">
        <f>IF(AND(_Engine!$P$7=1,AY230&gt;0),ROUND(MAX(0,MIN(AY230+U231-AE231,BE231-SUM(AK231:AN231))),2),0)</f>
        <v>0</v>
      </c>
      <c r="AP231" s="28">
        <f>IF(AND(_Engine!$P$8=1,AZ230&gt;0),ROUND(MAX(0,MIN(AZ230+V231-AF231,BE231-SUM(AK231:AO231))),2),0)</f>
        <v>0</v>
      </c>
      <c r="AQ231" s="28">
        <f>IF(AND(_Engine!$P$9=1,BA230&gt;0),ROUND(MAX(0,MIN(BA230+W231-AG231,BE231-SUM(AK231:AP231))),2),0)</f>
        <v>0</v>
      </c>
      <c r="AR231" s="28">
        <f>IF(AND(_Engine!$P$10=1,BB230&gt;0),ROUND(MAX(0,MIN(BB230+X231-AH231,BE231-SUM(AK231:AQ231))),2),0)</f>
        <v>0</v>
      </c>
      <c r="AS231" s="28">
        <f>IF(AND(_Engine!$P$11=1,BC230&gt;0),ROUND(MAX(0,MIN(BC230+Y231-AI231,BE231-SUM(AK231:AR231))),2),0)</f>
        <v>0</v>
      </c>
      <c r="AT231" s="28">
        <f>IF(AND(_Engine!$P$12=1,BD230&gt;0),ROUND(MAX(0,MIN(BD230+Z231-AJ231,BE231-SUM(AK231:AS231))),2),0)</f>
        <v>0</v>
      </c>
      <c r="AU231" s="28">
        <f>IF(_Engine!$P$3=1,MAX(0,ROUND(AU230+Q231-AA231-AK231,2)),0)</f>
        <v>0</v>
      </c>
      <c r="AV231" s="28">
        <f>IF(_Engine!$P$4=1,MAX(0,ROUND(AV230+R231-AB231-AL231,2)),0)</f>
        <v>0</v>
      </c>
      <c r="AW231" s="28">
        <f>IF(_Engine!$P$5=1,MAX(0,ROUND(AW230+S231-AC231-AM231,2)),0)</f>
        <v>0</v>
      </c>
      <c r="AX231" s="28">
        <f>IF(_Engine!$P$6=1,MAX(0,ROUND(AX230+T231-AD231-AN231,2)),0)</f>
        <v>0</v>
      </c>
      <c r="AY231" s="28">
        <f>IF(_Engine!$P$7=1,MAX(0,ROUND(AY230+U231-AE231-AO231,2)),0)</f>
        <v>0</v>
      </c>
      <c r="AZ231" s="28">
        <f>IF(_Engine!$P$8=1,MAX(0,ROUND(AZ230+V231-AF231-AP231,2)),0)</f>
        <v>0</v>
      </c>
      <c r="BA231" s="28">
        <f>IF(_Engine!$P$9=1,MAX(0,ROUND(BA230+W231-AG231-AQ231,2)),0)</f>
        <v>0</v>
      </c>
      <c r="BB231" s="28">
        <f>IF(_Engine!$P$10=1,MAX(0,ROUND(BB230+X231-AH231-AR231,2)),0)</f>
        <v>0</v>
      </c>
      <c r="BC231" s="28">
        <f>IF(_Engine!$P$11=1,MAX(0,ROUND(BC230+Y231-AI231-AS231,2)),0)</f>
        <v>0</v>
      </c>
      <c r="BD231" s="28">
        <f>IF(_Engine!$P$12=1,MAX(0,ROUND(BD230+Z231-AJ231-AT231,2)),0)</f>
        <v>0</v>
      </c>
      <c r="BE231" s="28">
        <f>ROUND(IFERROR('Debt Planner'!$C$8,0)+IFERROR(C231,0)+MAX(0,_Engine!$E$14-SUM(AA231:AJ231)),2)</f>
        <v>0</v>
      </c>
    </row>
    <row r="232" spans="1:57" x14ac:dyDescent="0.3">
      <c r="A232" s="24">
        <v>224</v>
      </c>
      <c r="B232" s="25">
        <f t="shared" ca="1" si="11"/>
        <v>52983</v>
      </c>
      <c r="C232" s="26">
        <v>0</v>
      </c>
      <c r="D232" s="27">
        <f t="shared" si="9"/>
        <v>0</v>
      </c>
      <c r="E232" s="18" t="str">
        <f>IF(_Engine!$P$3=0,"",IF((AA232+AK232)&gt;0,AA232+AK232,""))</f>
        <v/>
      </c>
      <c r="F232" s="18" t="str">
        <f>IF(_Engine!$P$4=0,"",IF((AB232+AL232)&gt;0,AB232+AL232,""))</f>
        <v/>
      </c>
      <c r="G232" s="18" t="str">
        <f>IF(_Engine!$P$5=0,"",IF((AC232+AM232)&gt;0,AC232+AM232,""))</f>
        <v/>
      </c>
      <c r="H232" s="18" t="str">
        <f>IF(_Engine!$P$6=0,"",IF((AD232+AN232)&gt;0,AD232+AN232,""))</f>
        <v/>
      </c>
      <c r="I232" s="18" t="str">
        <f>IF(_Engine!$P$7=0,"",IF((AE232+AO232)&gt;0,AE232+AO232,""))</f>
        <v/>
      </c>
      <c r="J232" s="18" t="str">
        <f>IF(_Engine!$P$8=0,"",IF((AF232+AP232)&gt;0,AF232+AP232,""))</f>
        <v/>
      </c>
      <c r="K232" s="18" t="str">
        <f>IF(_Engine!$P$9=0,"",IF((AG232+AQ232)&gt;0,AG232+AQ232,""))</f>
        <v/>
      </c>
      <c r="L232" s="18" t="str">
        <f>IF(_Engine!$P$10=0,"",IF((AH232+AR232)&gt;0,AH232+AR232,""))</f>
        <v/>
      </c>
      <c r="M232" s="18" t="str">
        <f>IF(_Engine!$P$11=0,"",IF((AI232+AS232)&gt;0,AI232+AS232,""))</f>
        <v/>
      </c>
      <c r="N232" s="18" t="str">
        <f>IF(_Engine!$P$12=0,"",IF((AJ232+AT232)&gt;0,AJ232+AT232,""))</f>
        <v/>
      </c>
      <c r="O232" s="27">
        <f t="shared" si="10"/>
        <v>0</v>
      </c>
      <c r="Q232" s="28">
        <f>IF(AND(_Engine!$P$3=1,AU231&gt;0),ROUND(AU231*_Engine!$N$3/12,2),0)</f>
        <v>0</v>
      </c>
      <c r="R232" s="28">
        <f>IF(AND(_Engine!$P$4=1,AV231&gt;0),ROUND(AV231*_Engine!$N$4/12,2),0)</f>
        <v>0</v>
      </c>
      <c r="S232" s="28">
        <f>IF(AND(_Engine!$P$5=1,AW231&gt;0),ROUND(AW231*_Engine!$N$5/12,2),0)</f>
        <v>0</v>
      </c>
      <c r="T232" s="28">
        <f>IF(AND(_Engine!$P$6=1,AX231&gt;0),ROUND(AX231*_Engine!$N$6/12,2),0)</f>
        <v>0</v>
      </c>
      <c r="U232" s="28">
        <f>IF(AND(_Engine!$P$7=1,AY231&gt;0),ROUND(AY231*_Engine!$N$7/12,2),0)</f>
        <v>0</v>
      </c>
      <c r="V232" s="28">
        <f>IF(AND(_Engine!$P$8=1,AZ231&gt;0),ROUND(AZ231*_Engine!$N$8/12,2),0)</f>
        <v>0</v>
      </c>
      <c r="W232" s="28">
        <f>IF(AND(_Engine!$P$9=1,BA231&gt;0),ROUND(BA231*_Engine!$N$9/12,2),0)</f>
        <v>0</v>
      </c>
      <c r="X232" s="28">
        <f>IF(AND(_Engine!$P$10=1,BB231&gt;0),ROUND(BB231*_Engine!$N$10/12,2),0)</f>
        <v>0</v>
      </c>
      <c r="Y232" s="28">
        <f>IF(AND(_Engine!$P$11=1,BC231&gt;0),ROUND(BC231*_Engine!$N$11/12,2),0)</f>
        <v>0</v>
      </c>
      <c r="Z232" s="28">
        <f>IF(AND(_Engine!$P$12=1,BD231&gt;0),ROUND(BD231*_Engine!$N$12/12,2),0)</f>
        <v>0</v>
      </c>
      <c r="AA232" s="28">
        <f>IF(AND(_Engine!$P$3=1,AU231&gt;0),ROUND(MIN(_Engine!$O$3,AU231+Q232),2),0)</f>
        <v>0</v>
      </c>
      <c r="AB232" s="28">
        <f>IF(AND(_Engine!$P$4=1,AV231&gt;0),ROUND(MIN(_Engine!$O$4,AV231+R232),2),0)</f>
        <v>0</v>
      </c>
      <c r="AC232" s="28">
        <f>IF(AND(_Engine!$P$5=1,AW231&gt;0),ROUND(MIN(_Engine!$O$5,AW231+S232),2),0)</f>
        <v>0</v>
      </c>
      <c r="AD232" s="28">
        <f>IF(AND(_Engine!$P$6=1,AX231&gt;0),ROUND(MIN(_Engine!$O$6,AX231+T232),2),0)</f>
        <v>0</v>
      </c>
      <c r="AE232" s="28">
        <f>IF(AND(_Engine!$P$7=1,AY231&gt;0),ROUND(MIN(_Engine!$O$7,AY231+U232),2),0)</f>
        <v>0</v>
      </c>
      <c r="AF232" s="28">
        <f>IF(AND(_Engine!$P$8=1,AZ231&gt;0),ROUND(MIN(_Engine!$O$8,AZ231+V232),2),0)</f>
        <v>0</v>
      </c>
      <c r="AG232" s="28">
        <f>IF(AND(_Engine!$P$9=1,BA231&gt;0),ROUND(MIN(_Engine!$O$9,BA231+W232),2),0)</f>
        <v>0</v>
      </c>
      <c r="AH232" s="28">
        <f>IF(AND(_Engine!$P$10=1,BB231&gt;0),ROUND(MIN(_Engine!$O$10,BB231+X232),2),0)</f>
        <v>0</v>
      </c>
      <c r="AI232" s="28">
        <f>IF(AND(_Engine!$P$11=1,BC231&gt;0),ROUND(MIN(_Engine!$O$11,BC231+Y232),2),0)</f>
        <v>0</v>
      </c>
      <c r="AJ232" s="28">
        <f>IF(AND(_Engine!$P$12=1,BD231&gt;0),ROUND(MIN(_Engine!$O$12,BD231+Z232),2),0)</f>
        <v>0</v>
      </c>
      <c r="AK232" s="28">
        <f>IF(AND(_Engine!$P$3=1,AU231&gt;0),ROUND(MAX(0,MIN(AU231+Q232-AA232,BE232-0)),2),0)</f>
        <v>0</v>
      </c>
      <c r="AL232" s="28">
        <f>IF(AND(_Engine!$P$4=1,AV231&gt;0),ROUND(MAX(0,MIN(AV231+R232-AB232,BE232-SUM(AK232:AK232))),2),0)</f>
        <v>0</v>
      </c>
      <c r="AM232" s="28">
        <f>IF(AND(_Engine!$P$5=1,AW231&gt;0),ROUND(MAX(0,MIN(AW231+S232-AC232,BE232-SUM(AK232:AL232))),2),0)</f>
        <v>0</v>
      </c>
      <c r="AN232" s="28">
        <f>IF(AND(_Engine!$P$6=1,AX231&gt;0),ROUND(MAX(0,MIN(AX231+T232-AD232,BE232-SUM(AK232:AM232))),2),0)</f>
        <v>0</v>
      </c>
      <c r="AO232" s="28">
        <f>IF(AND(_Engine!$P$7=1,AY231&gt;0),ROUND(MAX(0,MIN(AY231+U232-AE232,BE232-SUM(AK232:AN232))),2),0)</f>
        <v>0</v>
      </c>
      <c r="AP232" s="28">
        <f>IF(AND(_Engine!$P$8=1,AZ231&gt;0),ROUND(MAX(0,MIN(AZ231+V232-AF232,BE232-SUM(AK232:AO232))),2),0)</f>
        <v>0</v>
      </c>
      <c r="AQ232" s="28">
        <f>IF(AND(_Engine!$P$9=1,BA231&gt;0),ROUND(MAX(0,MIN(BA231+W232-AG232,BE232-SUM(AK232:AP232))),2),0)</f>
        <v>0</v>
      </c>
      <c r="AR232" s="28">
        <f>IF(AND(_Engine!$P$10=1,BB231&gt;0),ROUND(MAX(0,MIN(BB231+X232-AH232,BE232-SUM(AK232:AQ232))),2),0)</f>
        <v>0</v>
      </c>
      <c r="AS232" s="28">
        <f>IF(AND(_Engine!$P$11=1,BC231&gt;0),ROUND(MAX(0,MIN(BC231+Y232-AI232,BE232-SUM(AK232:AR232))),2),0)</f>
        <v>0</v>
      </c>
      <c r="AT232" s="28">
        <f>IF(AND(_Engine!$P$12=1,BD231&gt;0),ROUND(MAX(0,MIN(BD231+Z232-AJ232,BE232-SUM(AK232:AS232))),2),0)</f>
        <v>0</v>
      </c>
      <c r="AU232" s="28">
        <f>IF(_Engine!$P$3=1,MAX(0,ROUND(AU231+Q232-AA232-AK232,2)),0)</f>
        <v>0</v>
      </c>
      <c r="AV232" s="28">
        <f>IF(_Engine!$P$4=1,MAX(0,ROUND(AV231+R232-AB232-AL232,2)),0)</f>
        <v>0</v>
      </c>
      <c r="AW232" s="28">
        <f>IF(_Engine!$P$5=1,MAX(0,ROUND(AW231+S232-AC232-AM232,2)),0)</f>
        <v>0</v>
      </c>
      <c r="AX232" s="28">
        <f>IF(_Engine!$P$6=1,MAX(0,ROUND(AX231+T232-AD232-AN232,2)),0)</f>
        <v>0</v>
      </c>
      <c r="AY232" s="28">
        <f>IF(_Engine!$P$7=1,MAX(0,ROUND(AY231+U232-AE232-AO232,2)),0)</f>
        <v>0</v>
      </c>
      <c r="AZ232" s="28">
        <f>IF(_Engine!$P$8=1,MAX(0,ROUND(AZ231+V232-AF232-AP232,2)),0)</f>
        <v>0</v>
      </c>
      <c r="BA232" s="28">
        <f>IF(_Engine!$P$9=1,MAX(0,ROUND(BA231+W232-AG232-AQ232,2)),0)</f>
        <v>0</v>
      </c>
      <c r="BB232" s="28">
        <f>IF(_Engine!$P$10=1,MAX(0,ROUND(BB231+X232-AH232-AR232,2)),0)</f>
        <v>0</v>
      </c>
      <c r="BC232" s="28">
        <f>IF(_Engine!$P$11=1,MAX(0,ROUND(BC231+Y232-AI232-AS232,2)),0)</f>
        <v>0</v>
      </c>
      <c r="BD232" s="28">
        <f>IF(_Engine!$P$12=1,MAX(0,ROUND(BD231+Z232-AJ232-AT232,2)),0)</f>
        <v>0</v>
      </c>
      <c r="BE232" s="28">
        <f>ROUND(IFERROR('Debt Planner'!$C$8,0)+IFERROR(C232,0)+MAX(0,_Engine!$E$14-SUM(AA232:AJ232)),2)</f>
        <v>0</v>
      </c>
    </row>
    <row r="233" spans="1:57" x14ac:dyDescent="0.3">
      <c r="A233" s="24">
        <v>225</v>
      </c>
      <c r="B233" s="25">
        <f t="shared" ca="1" si="11"/>
        <v>53014</v>
      </c>
      <c r="C233" s="26">
        <v>0</v>
      </c>
      <c r="D233" s="27">
        <f t="shared" si="9"/>
        <v>0</v>
      </c>
      <c r="E233" s="18" t="str">
        <f>IF(_Engine!$P$3=0,"",IF((AA233+AK233)&gt;0,AA233+AK233,""))</f>
        <v/>
      </c>
      <c r="F233" s="18" t="str">
        <f>IF(_Engine!$P$4=0,"",IF((AB233+AL233)&gt;0,AB233+AL233,""))</f>
        <v/>
      </c>
      <c r="G233" s="18" t="str">
        <f>IF(_Engine!$P$5=0,"",IF((AC233+AM233)&gt;0,AC233+AM233,""))</f>
        <v/>
      </c>
      <c r="H233" s="18" t="str">
        <f>IF(_Engine!$P$6=0,"",IF((AD233+AN233)&gt;0,AD233+AN233,""))</f>
        <v/>
      </c>
      <c r="I233" s="18" t="str">
        <f>IF(_Engine!$P$7=0,"",IF((AE233+AO233)&gt;0,AE233+AO233,""))</f>
        <v/>
      </c>
      <c r="J233" s="18" t="str">
        <f>IF(_Engine!$P$8=0,"",IF((AF233+AP233)&gt;0,AF233+AP233,""))</f>
        <v/>
      </c>
      <c r="K233" s="18" t="str">
        <f>IF(_Engine!$P$9=0,"",IF((AG233+AQ233)&gt;0,AG233+AQ233,""))</f>
        <v/>
      </c>
      <c r="L233" s="18" t="str">
        <f>IF(_Engine!$P$10=0,"",IF((AH233+AR233)&gt;0,AH233+AR233,""))</f>
        <v/>
      </c>
      <c r="M233" s="18" t="str">
        <f>IF(_Engine!$P$11=0,"",IF((AI233+AS233)&gt;0,AI233+AS233,""))</f>
        <v/>
      </c>
      <c r="N233" s="18" t="str">
        <f>IF(_Engine!$P$12=0,"",IF((AJ233+AT233)&gt;0,AJ233+AT233,""))</f>
        <v/>
      </c>
      <c r="O233" s="27">
        <f t="shared" si="10"/>
        <v>0</v>
      </c>
      <c r="Q233" s="28">
        <f>IF(AND(_Engine!$P$3=1,AU232&gt;0),ROUND(AU232*_Engine!$N$3/12,2),0)</f>
        <v>0</v>
      </c>
      <c r="R233" s="28">
        <f>IF(AND(_Engine!$P$4=1,AV232&gt;0),ROUND(AV232*_Engine!$N$4/12,2),0)</f>
        <v>0</v>
      </c>
      <c r="S233" s="28">
        <f>IF(AND(_Engine!$P$5=1,AW232&gt;0),ROUND(AW232*_Engine!$N$5/12,2),0)</f>
        <v>0</v>
      </c>
      <c r="T233" s="28">
        <f>IF(AND(_Engine!$P$6=1,AX232&gt;0),ROUND(AX232*_Engine!$N$6/12,2),0)</f>
        <v>0</v>
      </c>
      <c r="U233" s="28">
        <f>IF(AND(_Engine!$P$7=1,AY232&gt;0),ROUND(AY232*_Engine!$N$7/12,2),0)</f>
        <v>0</v>
      </c>
      <c r="V233" s="28">
        <f>IF(AND(_Engine!$P$8=1,AZ232&gt;0),ROUND(AZ232*_Engine!$N$8/12,2),0)</f>
        <v>0</v>
      </c>
      <c r="W233" s="28">
        <f>IF(AND(_Engine!$P$9=1,BA232&gt;0),ROUND(BA232*_Engine!$N$9/12,2),0)</f>
        <v>0</v>
      </c>
      <c r="X233" s="28">
        <f>IF(AND(_Engine!$P$10=1,BB232&gt;0),ROUND(BB232*_Engine!$N$10/12,2),0)</f>
        <v>0</v>
      </c>
      <c r="Y233" s="28">
        <f>IF(AND(_Engine!$P$11=1,BC232&gt;0),ROUND(BC232*_Engine!$N$11/12,2),0)</f>
        <v>0</v>
      </c>
      <c r="Z233" s="28">
        <f>IF(AND(_Engine!$P$12=1,BD232&gt;0),ROUND(BD232*_Engine!$N$12/12,2),0)</f>
        <v>0</v>
      </c>
      <c r="AA233" s="28">
        <f>IF(AND(_Engine!$P$3=1,AU232&gt;0),ROUND(MIN(_Engine!$O$3,AU232+Q233),2),0)</f>
        <v>0</v>
      </c>
      <c r="AB233" s="28">
        <f>IF(AND(_Engine!$P$4=1,AV232&gt;0),ROUND(MIN(_Engine!$O$4,AV232+R233),2),0)</f>
        <v>0</v>
      </c>
      <c r="AC233" s="28">
        <f>IF(AND(_Engine!$P$5=1,AW232&gt;0),ROUND(MIN(_Engine!$O$5,AW232+S233),2),0)</f>
        <v>0</v>
      </c>
      <c r="AD233" s="28">
        <f>IF(AND(_Engine!$P$6=1,AX232&gt;0),ROUND(MIN(_Engine!$O$6,AX232+T233),2),0)</f>
        <v>0</v>
      </c>
      <c r="AE233" s="28">
        <f>IF(AND(_Engine!$P$7=1,AY232&gt;0),ROUND(MIN(_Engine!$O$7,AY232+U233),2),0)</f>
        <v>0</v>
      </c>
      <c r="AF233" s="28">
        <f>IF(AND(_Engine!$P$8=1,AZ232&gt;0),ROUND(MIN(_Engine!$O$8,AZ232+V233),2),0)</f>
        <v>0</v>
      </c>
      <c r="AG233" s="28">
        <f>IF(AND(_Engine!$P$9=1,BA232&gt;0),ROUND(MIN(_Engine!$O$9,BA232+W233),2),0)</f>
        <v>0</v>
      </c>
      <c r="AH233" s="28">
        <f>IF(AND(_Engine!$P$10=1,BB232&gt;0),ROUND(MIN(_Engine!$O$10,BB232+X233),2),0)</f>
        <v>0</v>
      </c>
      <c r="AI233" s="28">
        <f>IF(AND(_Engine!$P$11=1,BC232&gt;0),ROUND(MIN(_Engine!$O$11,BC232+Y233),2),0)</f>
        <v>0</v>
      </c>
      <c r="AJ233" s="28">
        <f>IF(AND(_Engine!$P$12=1,BD232&gt;0),ROUND(MIN(_Engine!$O$12,BD232+Z233),2),0)</f>
        <v>0</v>
      </c>
      <c r="AK233" s="28">
        <f>IF(AND(_Engine!$P$3=1,AU232&gt;0),ROUND(MAX(0,MIN(AU232+Q233-AA233,BE233-0)),2),0)</f>
        <v>0</v>
      </c>
      <c r="AL233" s="28">
        <f>IF(AND(_Engine!$P$4=1,AV232&gt;0),ROUND(MAX(0,MIN(AV232+R233-AB233,BE233-SUM(AK233:AK233))),2),0)</f>
        <v>0</v>
      </c>
      <c r="AM233" s="28">
        <f>IF(AND(_Engine!$P$5=1,AW232&gt;0),ROUND(MAX(0,MIN(AW232+S233-AC233,BE233-SUM(AK233:AL233))),2),0)</f>
        <v>0</v>
      </c>
      <c r="AN233" s="28">
        <f>IF(AND(_Engine!$P$6=1,AX232&gt;0),ROUND(MAX(0,MIN(AX232+T233-AD233,BE233-SUM(AK233:AM233))),2),0)</f>
        <v>0</v>
      </c>
      <c r="AO233" s="28">
        <f>IF(AND(_Engine!$P$7=1,AY232&gt;0),ROUND(MAX(0,MIN(AY232+U233-AE233,BE233-SUM(AK233:AN233))),2),0)</f>
        <v>0</v>
      </c>
      <c r="AP233" s="28">
        <f>IF(AND(_Engine!$P$8=1,AZ232&gt;0),ROUND(MAX(0,MIN(AZ232+V233-AF233,BE233-SUM(AK233:AO233))),2),0)</f>
        <v>0</v>
      </c>
      <c r="AQ233" s="28">
        <f>IF(AND(_Engine!$P$9=1,BA232&gt;0),ROUND(MAX(0,MIN(BA232+W233-AG233,BE233-SUM(AK233:AP233))),2),0)</f>
        <v>0</v>
      </c>
      <c r="AR233" s="28">
        <f>IF(AND(_Engine!$P$10=1,BB232&gt;0),ROUND(MAX(0,MIN(BB232+X233-AH233,BE233-SUM(AK233:AQ233))),2),0)</f>
        <v>0</v>
      </c>
      <c r="AS233" s="28">
        <f>IF(AND(_Engine!$P$11=1,BC232&gt;0),ROUND(MAX(0,MIN(BC232+Y233-AI233,BE233-SUM(AK233:AR233))),2),0)</f>
        <v>0</v>
      </c>
      <c r="AT233" s="28">
        <f>IF(AND(_Engine!$P$12=1,BD232&gt;0),ROUND(MAX(0,MIN(BD232+Z233-AJ233,BE233-SUM(AK233:AS233))),2),0)</f>
        <v>0</v>
      </c>
      <c r="AU233" s="28">
        <f>IF(_Engine!$P$3=1,MAX(0,ROUND(AU232+Q233-AA233-AK233,2)),0)</f>
        <v>0</v>
      </c>
      <c r="AV233" s="28">
        <f>IF(_Engine!$P$4=1,MAX(0,ROUND(AV232+R233-AB233-AL233,2)),0)</f>
        <v>0</v>
      </c>
      <c r="AW233" s="28">
        <f>IF(_Engine!$P$5=1,MAX(0,ROUND(AW232+S233-AC233-AM233,2)),0)</f>
        <v>0</v>
      </c>
      <c r="AX233" s="28">
        <f>IF(_Engine!$P$6=1,MAX(0,ROUND(AX232+T233-AD233-AN233,2)),0)</f>
        <v>0</v>
      </c>
      <c r="AY233" s="28">
        <f>IF(_Engine!$P$7=1,MAX(0,ROUND(AY232+U233-AE233-AO233,2)),0)</f>
        <v>0</v>
      </c>
      <c r="AZ233" s="28">
        <f>IF(_Engine!$P$8=1,MAX(0,ROUND(AZ232+V233-AF233-AP233,2)),0)</f>
        <v>0</v>
      </c>
      <c r="BA233" s="28">
        <f>IF(_Engine!$P$9=1,MAX(0,ROUND(BA232+W233-AG233-AQ233,2)),0)</f>
        <v>0</v>
      </c>
      <c r="BB233" s="28">
        <f>IF(_Engine!$P$10=1,MAX(0,ROUND(BB232+X233-AH233-AR233,2)),0)</f>
        <v>0</v>
      </c>
      <c r="BC233" s="28">
        <f>IF(_Engine!$P$11=1,MAX(0,ROUND(BC232+Y233-AI233-AS233,2)),0)</f>
        <v>0</v>
      </c>
      <c r="BD233" s="28">
        <f>IF(_Engine!$P$12=1,MAX(0,ROUND(BD232+Z233-AJ233-AT233,2)),0)</f>
        <v>0</v>
      </c>
      <c r="BE233" s="28">
        <f>ROUND(IFERROR('Debt Planner'!$C$8,0)+IFERROR(C233,0)+MAX(0,_Engine!$E$14-SUM(AA233:AJ233)),2)</f>
        <v>0</v>
      </c>
    </row>
    <row r="234" spans="1:57" x14ac:dyDescent="0.3">
      <c r="A234" s="24">
        <v>226</v>
      </c>
      <c r="B234" s="25">
        <f t="shared" ca="1" si="11"/>
        <v>53042</v>
      </c>
      <c r="C234" s="26">
        <v>0</v>
      </c>
      <c r="D234" s="27">
        <f t="shared" si="9"/>
        <v>0</v>
      </c>
      <c r="E234" s="18" t="str">
        <f>IF(_Engine!$P$3=0,"",IF((AA234+AK234)&gt;0,AA234+AK234,""))</f>
        <v/>
      </c>
      <c r="F234" s="18" t="str">
        <f>IF(_Engine!$P$4=0,"",IF((AB234+AL234)&gt;0,AB234+AL234,""))</f>
        <v/>
      </c>
      <c r="G234" s="18" t="str">
        <f>IF(_Engine!$P$5=0,"",IF((AC234+AM234)&gt;0,AC234+AM234,""))</f>
        <v/>
      </c>
      <c r="H234" s="18" t="str">
        <f>IF(_Engine!$P$6=0,"",IF((AD234+AN234)&gt;0,AD234+AN234,""))</f>
        <v/>
      </c>
      <c r="I234" s="18" t="str">
        <f>IF(_Engine!$P$7=0,"",IF((AE234+AO234)&gt;0,AE234+AO234,""))</f>
        <v/>
      </c>
      <c r="J234" s="18" t="str">
        <f>IF(_Engine!$P$8=0,"",IF((AF234+AP234)&gt;0,AF234+AP234,""))</f>
        <v/>
      </c>
      <c r="K234" s="18" t="str">
        <f>IF(_Engine!$P$9=0,"",IF((AG234+AQ234)&gt;0,AG234+AQ234,""))</f>
        <v/>
      </c>
      <c r="L234" s="18" t="str">
        <f>IF(_Engine!$P$10=0,"",IF((AH234+AR234)&gt;0,AH234+AR234,""))</f>
        <v/>
      </c>
      <c r="M234" s="18" t="str">
        <f>IF(_Engine!$P$11=0,"",IF((AI234+AS234)&gt;0,AI234+AS234,""))</f>
        <v/>
      </c>
      <c r="N234" s="18" t="str">
        <f>IF(_Engine!$P$12=0,"",IF((AJ234+AT234)&gt;0,AJ234+AT234,""))</f>
        <v/>
      </c>
      <c r="O234" s="27">
        <f t="shared" si="10"/>
        <v>0</v>
      </c>
      <c r="Q234" s="28">
        <f>IF(AND(_Engine!$P$3=1,AU233&gt;0),ROUND(AU233*_Engine!$N$3/12,2),0)</f>
        <v>0</v>
      </c>
      <c r="R234" s="28">
        <f>IF(AND(_Engine!$P$4=1,AV233&gt;0),ROUND(AV233*_Engine!$N$4/12,2),0)</f>
        <v>0</v>
      </c>
      <c r="S234" s="28">
        <f>IF(AND(_Engine!$P$5=1,AW233&gt;0),ROUND(AW233*_Engine!$N$5/12,2),0)</f>
        <v>0</v>
      </c>
      <c r="T234" s="28">
        <f>IF(AND(_Engine!$P$6=1,AX233&gt;0),ROUND(AX233*_Engine!$N$6/12,2),0)</f>
        <v>0</v>
      </c>
      <c r="U234" s="28">
        <f>IF(AND(_Engine!$P$7=1,AY233&gt;0),ROUND(AY233*_Engine!$N$7/12,2),0)</f>
        <v>0</v>
      </c>
      <c r="V234" s="28">
        <f>IF(AND(_Engine!$P$8=1,AZ233&gt;0),ROUND(AZ233*_Engine!$N$8/12,2),0)</f>
        <v>0</v>
      </c>
      <c r="W234" s="28">
        <f>IF(AND(_Engine!$P$9=1,BA233&gt;0),ROUND(BA233*_Engine!$N$9/12,2),0)</f>
        <v>0</v>
      </c>
      <c r="X234" s="28">
        <f>IF(AND(_Engine!$P$10=1,BB233&gt;0),ROUND(BB233*_Engine!$N$10/12,2),0)</f>
        <v>0</v>
      </c>
      <c r="Y234" s="28">
        <f>IF(AND(_Engine!$P$11=1,BC233&gt;0),ROUND(BC233*_Engine!$N$11/12,2),0)</f>
        <v>0</v>
      </c>
      <c r="Z234" s="28">
        <f>IF(AND(_Engine!$P$12=1,BD233&gt;0),ROUND(BD233*_Engine!$N$12/12,2),0)</f>
        <v>0</v>
      </c>
      <c r="AA234" s="28">
        <f>IF(AND(_Engine!$P$3=1,AU233&gt;0),ROUND(MIN(_Engine!$O$3,AU233+Q234),2),0)</f>
        <v>0</v>
      </c>
      <c r="AB234" s="28">
        <f>IF(AND(_Engine!$P$4=1,AV233&gt;0),ROUND(MIN(_Engine!$O$4,AV233+R234),2),0)</f>
        <v>0</v>
      </c>
      <c r="AC234" s="28">
        <f>IF(AND(_Engine!$P$5=1,AW233&gt;0),ROUND(MIN(_Engine!$O$5,AW233+S234),2),0)</f>
        <v>0</v>
      </c>
      <c r="AD234" s="28">
        <f>IF(AND(_Engine!$P$6=1,AX233&gt;0),ROUND(MIN(_Engine!$O$6,AX233+T234),2),0)</f>
        <v>0</v>
      </c>
      <c r="AE234" s="28">
        <f>IF(AND(_Engine!$P$7=1,AY233&gt;0),ROUND(MIN(_Engine!$O$7,AY233+U234),2),0)</f>
        <v>0</v>
      </c>
      <c r="AF234" s="28">
        <f>IF(AND(_Engine!$P$8=1,AZ233&gt;0),ROUND(MIN(_Engine!$O$8,AZ233+V234),2),0)</f>
        <v>0</v>
      </c>
      <c r="AG234" s="28">
        <f>IF(AND(_Engine!$P$9=1,BA233&gt;0),ROUND(MIN(_Engine!$O$9,BA233+W234),2),0)</f>
        <v>0</v>
      </c>
      <c r="AH234" s="28">
        <f>IF(AND(_Engine!$P$10=1,BB233&gt;0),ROUND(MIN(_Engine!$O$10,BB233+X234),2),0)</f>
        <v>0</v>
      </c>
      <c r="AI234" s="28">
        <f>IF(AND(_Engine!$P$11=1,BC233&gt;0),ROUND(MIN(_Engine!$O$11,BC233+Y234),2),0)</f>
        <v>0</v>
      </c>
      <c r="AJ234" s="28">
        <f>IF(AND(_Engine!$P$12=1,BD233&gt;0),ROUND(MIN(_Engine!$O$12,BD233+Z234),2),0)</f>
        <v>0</v>
      </c>
      <c r="AK234" s="28">
        <f>IF(AND(_Engine!$P$3=1,AU233&gt;0),ROUND(MAX(0,MIN(AU233+Q234-AA234,BE234-0)),2),0)</f>
        <v>0</v>
      </c>
      <c r="AL234" s="28">
        <f>IF(AND(_Engine!$P$4=1,AV233&gt;0),ROUND(MAX(0,MIN(AV233+R234-AB234,BE234-SUM(AK234:AK234))),2),0)</f>
        <v>0</v>
      </c>
      <c r="AM234" s="28">
        <f>IF(AND(_Engine!$P$5=1,AW233&gt;0),ROUND(MAX(0,MIN(AW233+S234-AC234,BE234-SUM(AK234:AL234))),2),0)</f>
        <v>0</v>
      </c>
      <c r="AN234" s="28">
        <f>IF(AND(_Engine!$P$6=1,AX233&gt;0),ROUND(MAX(0,MIN(AX233+T234-AD234,BE234-SUM(AK234:AM234))),2),0)</f>
        <v>0</v>
      </c>
      <c r="AO234" s="28">
        <f>IF(AND(_Engine!$P$7=1,AY233&gt;0),ROUND(MAX(0,MIN(AY233+U234-AE234,BE234-SUM(AK234:AN234))),2),0)</f>
        <v>0</v>
      </c>
      <c r="AP234" s="28">
        <f>IF(AND(_Engine!$P$8=1,AZ233&gt;0),ROUND(MAX(0,MIN(AZ233+V234-AF234,BE234-SUM(AK234:AO234))),2),0)</f>
        <v>0</v>
      </c>
      <c r="AQ234" s="28">
        <f>IF(AND(_Engine!$P$9=1,BA233&gt;0),ROUND(MAX(0,MIN(BA233+W234-AG234,BE234-SUM(AK234:AP234))),2),0)</f>
        <v>0</v>
      </c>
      <c r="AR234" s="28">
        <f>IF(AND(_Engine!$P$10=1,BB233&gt;0),ROUND(MAX(0,MIN(BB233+X234-AH234,BE234-SUM(AK234:AQ234))),2),0)</f>
        <v>0</v>
      </c>
      <c r="AS234" s="28">
        <f>IF(AND(_Engine!$P$11=1,BC233&gt;0),ROUND(MAX(0,MIN(BC233+Y234-AI234,BE234-SUM(AK234:AR234))),2),0)</f>
        <v>0</v>
      </c>
      <c r="AT234" s="28">
        <f>IF(AND(_Engine!$P$12=1,BD233&gt;0),ROUND(MAX(0,MIN(BD233+Z234-AJ234,BE234-SUM(AK234:AS234))),2),0)</f>
        <v>0</v>
      </c>
      <c r="AU234" s="28">
        <f>IF(_Engine!$P$3=1,MAX(0,ROUND(AU233+Q234-AA234-AK234,2)),0)</f>
        <v>0</v>
      </c>
      <c r="AV234" s="28">
        <f>IF(_Engine!$P$4=1,MAX(0,ROUND(AV233+R234-AB234-AL234,2)),0)</f>
        <v>0</v>
      </c>
      <c r="AW234" s="28">
        <f>IF(_Engine!$P$5=1,MAX(0,ROUND(AW233+S234-AC234-AM234,2)),0)</f>
        <v>0</v>
      </c>
      <c r="AX234" s="28">
        <f>IF(_Engine!$P$6=1,MAX(0,ROUND(AX233+T234-AD234-AN234,2)),0)</f>
        <v>0</v>
      </c>
      <c r="AY234" s="28">
        <f>IF(_Engine!$P$7=1,MAX(0,ROUND(AY233+U234-AE234-AO234,2)),0)</f>
        <v>0</v>
      </c>
      <c r="AZ234" s="28">
        <f>IF(_Engine!$P$8=1,MAX(0,ROUND(AZ233+V234-AF234-AP234,2)),0)</f>
        <v>0</v>
      </c>
      <c r="BA234" s="28">
        <f>IF(_Engine!$P$9=1,MAX(0,ROUND(BA233+W234-AG234-AQ234,2)),0)</f>
        <v>0</v>
      </c>
      <c r="BB234" s="28">
        <f>IF(_Engine!$P$10=1,MAX(0,ROUND(BB233+X234-AH234-AR234,2)),0)</f>
        <v>0</v>
      </c>
      <c r="BC234" s="28">
        <f>IF(_Engine!$P$11=1,MAX(0,ROUND(BC233+Y234-AI234-AS234,2)),0)</f>
        <v>0</v>
      </c>
      <c r="BD234" s="28">
        <f>IF(_Engine!$P$12=1,MAX(0,ROUND(BD233+Z234-AJ234-AT234,2)),0)</f>
        <v>0</v>
      </c>
      <c r="BE234" s="28">
        <f>ROUND(IFERROR('Debt Planner'!$C$8,0)+IFERROR(C234,0)+MAX(0,_Engine!$E$14-SUM(AA234:AJ234)),2)</f>
        <v>0</v>
      </c>
    </row>
    <row r="235" spans="1:57" x14ac:dyDescent="0.3">
      <c r="A235" s="24">
        <v>227</v>
      </c>
      <c r="B235" s="25">
        <f t="shared" ca="1" si="11"/>
        <v>53073</v>
      </c>
      <c r="C235" s="26">
        <v>0</v>
      </c>
      <c r="D235" s="27">
        <f t="shared" si="9"/>
        <v>0</v>
      </c>
      <c r="E235" s="18" t="str">
        <f>IF(_Engine!$P$3=0,"",IF((AA235+AK235)&gt;0,AA235+AK235,""))</f>
        <v/>
      </c>
      <c r="F235" s="18" t="str">
        <f>IF(_Engine!$P$4=0,"",IF((AB235+AL235)&gt;0,AB235+AL235,""))</f>
        <v/>
      </c>
      <c r="G235" s="18" t="str">
        <f>IF(_Engine!$P$5=0,"",IF((AC235+AM235)&gt;0,AC235+AM235,""))</f>
        <v/>
      </c>
      <c r="H235" s="18" t="str">
        <f>IF(_Engine!$P$6=0,"",IF((AD235+AN235)&gt;0,AD235+AN235,""))</f>
        <v/>
      </c>
      <c r="I235" s="18" t="str">
        <f>IF(_Engine!$P$7=0,"",IF((AE235+AO235)&gt;0,AE235+AO235,""))</f>
        <v/>
      </c>
      <c r="J235" s="18" t="str">
        <f>IF(_Engine!$P$8=0,"",IF((AF235+AP235)&gt;0,AF235+AP235,""))</f>
        <v/>
      </c>
      <c r="K235" s="18" t="str">
        <f>IF(_Engine!$P$9=0,"",IF((AG235+AQ235)&gt;0,AG235+AQ235,""))</f>
        <v/>
      </c>
      <c r="L235" s="18" t="str">
        <f>IF(_Engine!$P$10=0,"",IF((AH235+AR235)&gt;0,AH235+AR235,""))</f>
        <v/>
      </c>
      <c r="M235" s="18" t="str">
        <f>IF(_Engine!$P$11=0,"",IF((AI235+AS235)&gt;0,AI235+AS235,""))</f>
        <v/>
      </c>
      <c r="N235" s="18" t="str">
        <f>IF(_Engine!$P$12=0,"",IF((AJ235+AT235)&gt;0,AJ235+AT235,""))</f>
        <v/>
      </c>
      <c r="O235" s="27">
        <f t="shared" si="10"/>
        <v>0</v>
      </c>
      <c r="Q235" s="28">
        <f>IF(AND(_Engine!$P$3=1,AU234&gt;0),ROUND(AU234*_Engine!$N$3/12,2),0)</f>
        <v>0</v>
      </c>
      <c r="R235" s="28">
        <f>IF(AND(_Engine!$P$4=1,AV234&gt;0),ROUND(AV234*_Engine!$N$4/12,2),0)</f>
        <v>0</v>
      </c>
      <c r="S235" s="28">
        <f>IF(AND(_Engine!$P$5=1,AW234&gt;0),ROUND(AW234*_Engine!$N$5/12,2),0)</f>
        <v>0</v>
      </c>
      <c r="T235" s="28">
        <f>IF(AND(_Engine!$P$6=1,AX234&gt;0),ROUND(AX234*_Engine!$N$6/12,2),0)</f>
        <v>0</v>
      </c>
      <c r="U235" s="28">
        <f>IF(AND(_Engine!$P$7=1,AY234&gt;0),ROUND(AY234*_Engine!$N$7/12,2),0)</f>
        <v>0</v>
      </c>
      <c r="V235" s="28">
        <f>IF(AND(_Engine!$P$8=1,AZ234&gt;0),ROUND(AZ234*_Engine!$N$8/12,2),0)</f>
        <v>0</v>
      </c>
      <c r="W235" s="28">
        <f>IF(AND(_Engine!$P$9=1,BA234&gt;0),ROUND(BA234*_Engine!$N$9/12,2),0)</f>
        <v>0</v>
      </c>
      <c r="X235" s="28">
        <f>IF(AND(_Engine!$P$10=1,BB234&gt;0),ROUND(BB234*_Engine!$N$10/12,2),0)</f>
        <v>0</v>
      </c>
      <c r="Y235" s="28">
        <f>IF(AND(_Engine!$P$11=1,BC234&gt;0),ROUND(BC234*_Engine!$N$11/12,2),0)</f>
        <v>0</v>
      </c>
      <c r="Z235" s="28">
        <f>IF(AND(_Engine!$P$12=1,BD234&gt;0),ROUND(BD234*_Engine!$N$12/12,2),0)</f>
        <v>0</v>
      </c>
      <c r="AA235" s="28">
        <f>IF(AND(_Engine!$P$3=1,AU234&gt;0),ROUND(MIN(_Engine!$O$3,AU234+Q235),2),0)</f>
        <v>0</v>
      </c>
      <c r="AB235" s="28">
        <f>IF(AND(_Engine!$P$4=1,AV234&gt;0),ROUND(MIN(_Engine!$O$4,AV234+R235),2),0)</f>
        <v>0</v>
      </c>
      <c r="AC235" s="28">
        <f>IF(AND(_Engine!$P$5=1,AW234&gt;0),ROUND(MIN(_Engine!$O$5,AW234+S235),2),0)</f>
        <v>0</v>
      </c>
      <c r="AD235" s="28">
        <f>IF(AND(_Engine!$P$6=1,AX234&gt;0),ROUND(MIN(_Engine!$O$6,AX234+T235),2),0)</f>
        <v>0</v>
      </c>
      <c r="AE235" s="28">
        <f>IF(AND(_Engine!$P$7=1,AY234&gt;0),ROUND(MIN(_Engine!$O$7,AY234+U235),2),0)</f>
        <v>0</v>
      </c>
      <c r="AF235" s="28">
        <f>IF(AND(_Engine!$P$8=1,AZ234&gt;0),ROUND(MIN(_Engine!$O$8,AZ234+V235),2),0)</f>
        <v>0</v>
      </c>
      <c r="AG235" s="28">
        <f>IF(AND(_Engine!$P$9=1,BA234&gt;0),ROUND(MIN(_Engine!$O$9,BA234+W235),2),0)</f>
        <v>0</v>
      </c>
      <c r="AH235" s="28">
        <f>IF(AND(_Engine!$P$10=1,BB234&gt;0),ROUND(MIN(_Engine!$O$10,BB234+X235),2),0)</f>
        <v>0</v>
      </c>
      <c r="AI235" s="28">
        <f>IF(AND(_Engine!$P$11=1,BC234&gt;0),ROUND(MIN(_Engine!$O$11,BC234+Y235),2),0)</f>
        <v>0</v>
      </c>
      <c r="AJ235" s="28">
        <f>IF(AND(_Engine!$P$12=1,BD234&gt;0),ROUND(MIN(_Engine!$O$12,BD234+Z235),2),0)</f>
        <v>0</v>
      </c>
      <c r="AK235" s="28">
        <f>IF(AND(_Engine!$P$3=1,AU234&gt;0),ROUND(MAX(0,MIN(AU234+Q235-AA235,BE235-0)),2),0)</f>
        <v>0</v>
      </c>
      <c r="AL235" s="28">
        <f>IF(AND(_Engine!$P$4=1,AV234&gt;0),ROUND(MAX(0,MIN(AV234+R235-AB235,BE235-SUM(AK235:AK235))),2),0)</f>
        <v>0</v>
      </c>
      <c r="AM235" s="28">
        <f>IF(AND(_Engine!$P$5=1,AW234&gt;0),ROUND(MAX(0,MIN(AW234+S235-AC235,BE235-SUM(AK235:AL235))),2),0)</f>
        <v>0</v>
      </c>
      <c r="AN235" s="28">
        <f>IF(AND(_Engine!$P$6=1,AX234&gt;0),ROUND(MAX(0,MIN(AX234+T235-AD235,BE235-SUM(AK235:AM235))),2),0)</f>
        <v>0</v>
      </c>
      <c r="AO235" s="28">
        <f>IF(AND(_Engine!$P$7=1,AY234&gt;0),ROUND(MAX(0,MIN(AY234+U235-AE235,BE235-SUM(AK235:AN235))),2),0)</f>
        <v>0</v>
      </c>
      <c r="AP235" s="28">
        <f>IF(AND(_Engine!$P$8=1,AZ234&gt;0),ROUND(MAX(0,MIN(AZ234+V235-AF235,BE235-SUM(AK235:AO235))),2),0)</f>
        <v>0</v>
      </c>
      <c r="AQ235" s="28">
        <f>IF(AND(_Engine!$P$9=1,BA234&gt;0),ROUND(MAX(0,MIN(BA234+W235-AG235,BE235-SUM(AK235:AP235))),2),0)</f>
        <v>0</v>
      </c>
      <c r="AR235" s="28">
        <f>IF(AND(_Engine!$P$10=1,BB234&gt;0),ROUND(MAX(0,MIN(BB234+X235-AH235,BE235-SUM(AK235:AQ235))),2),0)</f>
        <v>0</v>
      </c>
      <c r="AS235" s="28">
        <f>IF(AND(_Engine!$P$11=1,BC234&gt;0),ROUND(MAX(0,MIN(BC234+Y235-AI235,BE235-SUM(AK235:AR235))),2),0)</f>
        <v>0</v>
      </c>
      <c r="AT235" s="28">
        <f>IF(AND(_Engine!$P$12=1,BD234&gt;0),ROUND(MAX(0,MIN(BD234+Z235-AJ235,BE235-SUM(AK235:AS235))),2),0)</f>
        <v>0</v>
      </c>
      <c r="AU235" s="28">
        <f>IF(_Engine!$P$3=1,MAX(0,ROUND(AU234+Q235-AA235-AK235,2)),0)</f>
        <v>0</v>
      </c>
      <c r="AV235" s="28">
        <f>IF(_Engine!$P$4=1,MAX(0,ROUND(AV234+R235-AB235-AL235,2)),0)</f>
        <v>0</v>
      </c>
      <c r="AW235" s="28">
        <f>IF(_Engine!$P$5=1,MAX(0,ROUND(AW234+S235-AC235-AM235,2)),0)</f>
        <v>0</v>
      </c>
      <c r="AX235" s="28">
        <f>IF(_Engine!$P$6=1,MAX(0,ROUND(AX234+T235-AD235-AN235,2)),0)</f>
        <v>0</v>
      </c>
      <c r="AY235" s="28">
        <f>IF(_Engine!$P$7=1,MAX(0,ROUND(AY234+U235-AE235-AO235,2)),0)</f>
        <v>0</v>
      </c>
      <c r="AZ235" s="28">
        <f>IF(_Engine!$P$8=1,MAX(0,ROUND(AZ234+V235-AF235-AP235,2)),0)</f>
        <v>0</v>
      </c>
      <c r="BA235" s="28">
        <f>IF(_Engine!$P$9=1,MAX(0,ROUND(BA234+W235-AG235-AQ235,2)),0)</f>
        <v>0</v>
      </c>
      <c r="BB235" s="28">
        <f>IF(_Engine!$P$10=1,MAX(0,ROUND(BB234+X235-AH235-AR235,2)),0)</f>
        <v>0</v>
      </c>
      <c r="BC235" s="28">
        <f>IF(_Engine!$P$11=1,MAX(0,ROUND(BC234+Y235-AI235-AS235,2)),0)</f>
        <v>0</v>
      </c>
      <c r="BD235" s="28">
        <f>IF(_Engine!$P$12=1,MAX(0,ROUND(BD234+Z235-AJ235-AT235,2)),0)</f>
        <v>0</v>
      </c>
      <c r="BE235" s="28">
        <f>ROUND(IFERROR('Debt Planner'!$C$8,0)+IFERROR(C235,0)+MAX(0,_Engine!$E$14-SUM(AA235:AJ235)),2)</f>
        <v>0</v>
      </c>
    </row>
    <row r="236" spans="1:57" x14ac:dyDescent="0.3">
      <c r="A236" s="24">
        <v>228</v>
      </c>
      <c r="B236" s="25">
        <f t="shared" ca="1" si="11"/>
        <v>53103</v>
      </c>
      <c r="C236" s="26">
        <v>0</v>
      </c>
      <c r="D236" s="27">
        <f t="shared" si="9"/>
        <v>0</v>
      </c>
      <c r="E236" s="18" t="str">
        <f>IF(_Engine!$P$3=0,"",IF((AA236+AK236)&gt;0,AA236+AK236,""))</f>
        <v/>
      </c>
      <c r="F236" s="18" t="str">
        <f>IF(_Engine!$P$4=0,"",IF((AB236+AL236)&gt;0,AB236+AL236,""))</f>
        <v/>
      </c>
      <c r="G236" s="18" t="str">
        <f>IF(_Engine!$P$5=0,"",IF((AC236+AM236)&gt;0,AC236+AM236,""))</f>
        <v/>
      </c>
      <c r="H236" s="18" t="str">
        <f>IF(_Engine!$P$6=0,"",IF((AD236+AN236)&gt;0,AD236+AN236,""))</f>
        <v/>
      </c>
      <c r="I236" s="18" t="str">
        <f>IF(_Engine!$P$7=0,"",IF((AE236+AO236)&gt;0,AE236+AO236,""))</f>
        <v/>
      </c>
      <c r="J236" s="18" t="str">
        <f>IF(_Engine!$P$8=0,"",IF((AF236+AP236)&gt;0,AF236+AP236,""))</f>
        <v/>
      </c>
      <c r="K236" s="18" t="str">
        <f>IF(_Engine!$P$9=0,"",IF((AG236+AQ236)&gt;0,AG236+AQ236,""))</f>
        <v/>
      </c>
      <c r="L236" s="18" t="str">
        <f>IF(_Engine!$P$10=0,"",IF((AH236+AR236)&gt;0,AH236+AR236,""))</f>
        <v/>
      </c>
      <c r="M236" s="18" t="str">
        <f>IF(_Engine!$P$11=0,"",IF((AI236+AS236)&gt;0,AI236+AS236,""))</f>
        <v/>
      </c>
      <c r="N236" s="18" t="str">
        <f>IF(_Engine!$P$12=0,"",IF((AJ236+AT236)&gt;0,AJ236+AT236,""))</f>
        <v/>
      </c>
      <c r="O236" s="27">
        <f t="shared" si="10"/>
        <v>0</v>
      </c>
      <c r="Q236" s="28">
        <f>IF(AND(_Engine!$P$3=1,AU235&gt;0),ROUND(AU235*_Engine!$N$3/12,2),0)</f>
        <v>0</v>
      </c>
      <c r="R236" s="28">
        <f>IF(AND(_Engine!$P$4=1,AV235&gt;0),ROUND(AV235*_Engine!$N$4/12,2),0)</f>
        <v>0</v>
      </c>
      <c r="S236" s="28">
        <f>IF(AND(_Engine!$P$5=1,AW235&gt;0),ROUND(AW235*_Engine!$N$5/12,2),0)</f>
        <v>0</v>
      </c>
      <c r="T236" s="28">
        <f>IF(AND(_Engine!$P$6=1,AX235&gt;0),ROUND(AX235*_Engine!$N$6/12,2),0)</f>
        <v>0</v>
      </c>
      <c r="U236" s="28">
        <f>IF(AND(_Engine!$P$7=1,AY235&gt;0),ROUND(AY235*_Engine!$N$7/12,2),0)</f>
        <v>0</v>
      </c>
      <c r="V236" s="28">
        <f>IF(AND(_Engine!$P$8=1,AZ235&gt;0),ROUND(AZ235*_Engine!$N$8/12,2),0)</f>
        <v>0</v>
      </c>
      <c r="W236" s="28">
        <f>IF(AND(_Engine!$P$9=1,BA235&gt;0),ROUND(BA235*_Engine!$N$9/12,2),0)</f>
        <v>0</v>
      </c>
      <c r="X236" s="28">
        <f>IF(AND(_Engine!$P$10=1,BB235&gt;0),ROUND(BB235*_Engine!$N$10/12,2),0)</f>
        <v>0</v>
      </c>
      <c r="Y236" s="28">
        <f>IF(AND(_Engine!$P$11=1,BC235&gt;0),ROUND(BC235*_Engine!$N$11/12,2),0)</f>
        <v>0</v>
      </c>
      <c r="Z236" s="28">
        <f>IF(AND(_Engine!$P$12=1,BD235&gt;0),ROUND(BD235*_Engine!$N$12/12,2),0)</f>
        <v>0</v>
      </c>
      <c r="AA236" s="28">
        <f>IF(AND(_Engine!$P$3=1,AU235&gt;0),ROUND(MIN(_Engine!$O$3,AU235+Q236),2),0)</f>
        <v>0</v>
      </c>
      <c r="AB236" s="28">
        <f>IF(AND(_Engine!$P$4=1,AV235&gt;0),ROUND(MIN(_Engine!$O$4,AV235+R236),2),0)</f>
        <v>0</v>
      </c>
      <c r="AC236" s="28">
        <f>IF(AND(_Engine!$P$5=1,AW235&gt;0),ROUND(MIN(_Engine!$O$5,AW235+S236),2),0)</f>
        <v>0</v>
      </c>
      <c r="AD236" s="28">
        <f>IF(AND(_Engine!$P$6=1,AX235&gt;0),ROUND(MIN(_Engine!$O$6,AX235+T236),2),0)</f>
        <v>0</v>
      </c>
      <c r="AE236" s="28">
        <f>IF(AND(_Engine!$P$7=1,AY235&gt;0),ROUND(MIN(_Engine!$O$7,AY235+U236),2),0)</f>
        <v>0</v>
      </c>
      <c r="AF236" s="28">
        <f>IF(AND(_Engine!$P$8=1,AZ235&gt;0),ROUND(MIN(_Engine!$O$8,AZ235+V236),2),0)</f>
        <v>0</v>
      </c>
      <c r="AG236" s="28">
        <f>IF(AND(_Engine!$P$9=1,BA235&gt;0),ROUND(MIN(_Engine!$O$9,BA235+W236),2),0)</f>
        <v>0</v>
      </c>
      <c r="AH236" s="28">
        <f>IF(AND(_Engine!$P$10=1,BB235&gt;0),ROUND(MIN(_Engine!$O$10,BB235+X236),2),0)</f>
        <v>0</v>
      </c>
      <c r="AI236" s="28">
        <f>IF(AND(_Engine!$P$11=1,BC235&gt;0),ROUND(MIN(_Engine!$O$11,BC235+Y236),2),0)</f>
        <v>0</v>
      </c>
      <c r="AJ236" s="28">
        <f>IF(AND(_Engine!$P$12=1,BD235&gt;0),ROUND(MIN(_Engine!$O$12,BD235+Z236),2),0)</f>
        <v>0</v>
      </c>
      <c r="AK236" s="28">
        <f>IF(AND(_Engine!$P$3=1,AU235&gt;0),ROUND(MAX(0,MIN(AU235+Q236-AA236,BE236-0)),2),0)</f>
        <v>0</v>
      </c>
      <c r="AL236" s="28">
        <f>IF(AND(_Engine!$P$4=1,AV235&gt;0),ROUND(MAX(0,MIN(AV235+R236-AB236,BE236-SUM(AK236:AK236))),2),0)</f>
        <v>0</v>
      </c>
      <c r="AM236" s="28">
        <f>IF(AND(_Engine!$P$5=1,AW235&gt;0),ROUND(MAX(0,MIN(AW235+S236-AC236,BE236-SUM(AK236:AL236))),2),0)</f>
        <v>0</v>
      </c>
      <c r="AN236" s="28">
        <f>IF(AND(_Engine!$P$6=1,AX235&gt;0),ROUND(MAX(0,MIN(AX235+T236-AD236,BE236-SUM(AK236:AM236))),2),0)</f>
        <v>0</v>
      </c>
      <c r="AO236" s="28">
        <f>IF(AND(_Engine!$P$7=1,AY235&gt;0),ROUND(MAX(0,MIN(AY235+U236-AE236,BE236-SUM(AK236:AN236))),2),0)</f>
        <v>0</v>
      </c>
      <c r="AP236" s="28">
        <f>IF(AND(_Engine!$P$8=1,AZ235&gt;0),ROUND(MAX(0,MIN(AZ235+V236-AF236,BE236-SUM(AK236:AO236))),2),0)</f>
        <v>0</v>
      </c>
      <c r="AQ236" s="28">
        <f>IF(AND(_Engine!$P$9=1,BA235&gt;0),ROUND(MAX(0,MIN(BA235+W236-AG236,BE236-SUM(AK236:AP236))),2),0)</f>
        <v>0</v>
      </c>
      <c r="AR236" s="28">
        <f>IF(AND(_Engine!$P$10=1,BB235&gt;0),ROUND(MAX(0,MIN(BB235+X236-AH236,BE236-SUM(AK236:AQ236))),2),0)</f>
        <v>0</v>
      </c>
      <c r="AS236" s="28">
        <f>IF(AND(_Engine!$P$11=1,BC235&gt;0),ROUND(MAX(0,MIN(BC235+Y236-AI236,BE236-SUM(AK236:AR236))),2),0)</f>
        <v>0</v>
      </c>
      <c r="AT236" s="28">
        <f>IF(AND(_Engine!$P$12=1,BD235&gt;0),ROUND(MAX(0,MIN(BD235+Z236-AJ236,BE236-SUM(AK236:AS236))),2),0)</f>
        <v>0</v>
      </c>
      <c r="AU236" s="28">
        <f>IF(_Engine!$P$3=1,MAX(0,ROUND(AU235+Q236-AA236-AK236,2)),0)</f>
        <v>0</v>
      </c>
      <c r="AV236" s="28">
        <f>IF(_Engine!$P$4=1,MAX(0,ROUND(AV235+R236-AB236-AL236,2)),0)</f>
        <v>0</v>
      </c>
      <c r="AW236" s="28">
        <f>IF(_Engine!$P$5=1,MAX(0,ROUND(AW235+S236-AC236-AM236,2)),0)</f>
        <v>0</v>
      </c>
      <c r="AX236" s="28">
        <f>IF(_Engine!$P$6=1,MAX(0,ROUND(AX235+T236-AD236-AN236,2)),0)</f>
        <v>0</v>
      </c>
      <c r="AY236" s="28">
        <f>IF(_Engine!$P$7=1,MAX(0,ROUND(AY235+U236-AE236-AO236,2)),0)</f>
        <v>0</v>
      </c>
      <c r="AZ236" s="28">
        <f>IF(_Engine!$P$8=1,MAX(0,ROUND(AZ235+V236-AF236-AP236,2)),0)</f>
        <v>0</v>
      </c>
      <c r="BA236" s="28">
        <f>IF(_Engine!$P$9=1,MAX(0,ROUND(BA235+W236-AG236-AQ236,2)),0)</f>
        <v>0</v>
      </c>
      <c r="BB236" s="28">
        <f>IF(_Engine!$P$10=1,MAX(0,ROUND(BB235+X236-AH236-AR236,2)),0)</f>
        <v>0</v>
      </c>
      <c r="BC236" s="28">
        <f>IF(_Engine!$P$11=1,MAX(0,ROUND(BC235+Y236-AI236-AS236,2)),0)</f>
        <v>0</v>
      </c>
      <c r="BD236" s="28">
        <f>IF(_Engine!$P$12=1,MAX(0,ROUND(BD235+Z236-AJ236-AT236,2)),0)</f>
        <v>0</v>
      </c>
      <c r="BE236" s="28">
        <f>ROUND(IFERROR('Debt Planner'!$C$8,0)+IFERROR(C236,0)+MAX(0,_Engine!$E$14-SUM(AA236:AJ236)),2)</f>
        <v>0</v>
      </c>
    </row>
    <row r="237" spans="1:57" x14ac:dyDescent="0.3">
      <c r="A237" s="24">
        <v>229</v>
      </c>
      <c r="B237" s="25">
        <f t="shared" ca="1" si="11"/>
        <v>53134</v>
      </c>
      <c r="C237" s="26">
        <v>0</v>
      </c>
      <c r="D237" s="27">
        <f t="shared" si="9"/>
        <v>0</v>
      </c>
      <c r="E237" s="18" t="str">
        <f>IF(_Engine!$P$3=0,"",IF((AA237+AK237)&gt;0,AA237+AK237,""))</f>
        <v/>
      </c>
      <c r="F237" s="18" t="str">
        <f>IF(_Engine!$P$4=0,"",IF((AB237+AL237)&gt;0,AB237+AL237,""))</f>
        <v/>
      </c>
      <c r="G237" s="18" t="str">
        <f>IF(_Engine!$P$5=0,"",IF((AC237+AM237)&gt;0,AC237+AM237,""))</f>
        <v/>
      </c>
      <c r="H237" s="18" t="str">
        <f>IF(_Engine!$P$6=0,"",IF((AD237+AN237)&gt;0,AD237+AN237,""))</f>
        <v/>
      </c>
      <c r="I237" s="18" t="str">
        <f>IF(_Engine!$P$7=0,"",IF((AE237+AO237)&gt;0,AE237+AO237,""))</f>
        <v/>
      </c>
      <c r="J237" s="18" t="str">
        <f>IF(_Engine!$P$8=0,"",IF((AF237+AP237)&gt;0,AF237+AP237,""))</f>
        <v/>
      </c>
      <c r="K237" s="18" t="str">
        <f>IF(_Engine!$P$9=0,"",IF((AG237+AQ237)&gt;0,AG237+AQ237,""))</f>
        <v/>
      </c>
      <c r="L237" s="18" t="str">
        <f>IF(_Engine!$P$10=0,"",IF((AH237+AR237)&gt;0,AH237+AR237,""))</f>
        <v/>
      </c>
      <c r="M237" s="18" t="str">
        <f>IF(_Engine!$P$11=0,"",IF((AI237+AS237)&gt;0,AI237+AS237,""))</f>
        <v/>
      </c>
      <c r="N237" s="18" t="str">
        <f>IF(_Engine!$P$12=0,"",IF((AJ237+AT237)&gt;0,AJ237+AT237,""))</f>
        <v/>
      </c>
      <c r="O237" s="27">
        <f t="shared" si="10"/>
        <v>0</v>
      </c>
      <c r="Q237" s="28">
        <f>IF(AND(_Engine!$P$3=1,AU236&gt;0),ROUND(AU236*_Engine!$N$3/12,2),0)</f>
        <v>0</v>
      </c>
      <c r="R237" s="28">
        <f>IF(AND(_Engine!$P$4=1,AV236&gt;0),ROUND(AV236*_Engine!$N$4/12,2),0)</f>
        <v>0</v>
      </c>
      <c r="S237" s="28">
        <f>IF(AND(_Engine!$P$5=1,AW236&gt;0),ROUND(AW236*_Engine!$N$5/12,2),0)</f>
        <v>0</v>
      </c>
      <c r="T237" s="28">
        <f>IF(AND(_Engine!$P$6=1,AX236&gt;0),ROUND(AX236*_Engine!$N$6/12,2),0)</f>
        <v>0</v>
      </c>
      <c r="U237" s="28">
        <f>IF(AND(_Engine!$P$7=1,AY236&gt;0),ROUND(AY236*_Engine!$N$7/12,2),0)</f>
        <v>0</v>
      </c>
      <c r="V237" s="28">
        <f>IF(AND(_Engine!$P$8=1,AZ236&gt;0),ROUND(AZ236*_Engine!$N$8/12,2),0)</f>
        <v>0</v>
      </c>
      <c r="W237" s="28">
        <f>IF(AND(_Engine!$P$9=1,BA236&gt;0),ROUND(BA236*_Engine!$N$9/12,2),0)</f>
        <v>0</v>
      </c>
      <c r="X237" s="28">
        <f>IF(AND(_Engine!$P$10=1,BB236&gt;0),ROUND(BB236*_Engine!$N$10/12,2),0)</f>
        <v>0</v>
      </c>
      <c r="Y237" s="28">
        <f>IF(AND(_Engine!$P$11=1,BC236&gt;0),ROUND(BC236*_Engine!$N$11/12,2),0)</f>
        <v>0</v>
      </c>
      <c r="Z237" s="28">
        <f>IF(AND(_Engine!$P$12=1,BD236&gt;0),ROUND(BD236*_Engine!$N$12/12,2),0)</f>
        <v>0</v>
      </c>
      <c r="AA237" s="28">
        <f>IF(AND(_Engine!$P$3=1,AU236&gt;0),ROUND(MIN(_Engine!$O$3,AU236+Q237),2),0)</f>
        <v>0</v>
      </c>
      <c r="AB237" s="28">
        <f>IF(AND(_Engine!$P$4=1,AV236&gt;0),ROUND(MIN(_Engine!$O$4,AV236+R237),2),0)</f>
        <v>0</v>
      </c>
      <c r="AC237" s="28">
        <f>IF(AND(_Engine!$P$5=1,AW236&gt;0),ROUND(MIN(_Engine!$O$5,AW236+S237),2),0)</f>
        <v>0</v>
      </c>
      <c r="AD237" s="28">
        <f>IF(AND(_Engine!$P$6=1,AX236&gt;0),ROUND(MIN(_Engine!$O$6,AX236+T237),2),0)</f>
        <v>0</v>
      </c>
      <c r="AE237" s="28">
        <f>IF(AND(_Engine!$P$7=1,AY236&gt;0),ROUND(MIN(_Engine!$O$7,AY236+U237),2),0)</f>
        <v>0</v>
      </c>
      <c r="AF237" s="28">
        <f>IF(AND(_Engine!$P$8=1,AZ236&gt;0),ROUND(MIN(_Engine!$O$8,AZ236+V237),2),0)</f>
        <v>0</v>
      </c>
      <c r="AG237" s="28">
        <f>IF(AND(_Engine!$P$9=1,BA236&gt;0),ROUND(MIN(_Engine!$O$9,BA236+W237),2),0)</f>
        <v>0</v>
      </c>
      <c r="AH237" s="28">
        <f>IF(AND(_Engine!$P$10=1,BB236&gt;0),ROUND(MIN(_Engine!$O$10,BB236+X237),2),0)</f>
        <v>0</v>
      </c>
      <c r="AI237" s="28">
        <f>IF(AND(_Engine!$P$11=1,BC236&gt;0),ROUND(MIN(_Engine!$O$11,BC236+Y237),2),0)</f>
        <v>0</v>
      </c>
      <c r="AJ237" s="28">
        <f>IF(AND(_Engine!$P$12=1,BD236&gt;0),ROUND(MIN(_Engine!$O$12,BD236+Z237),2),0)</f>
        <v>0</v>
      </c>
      <c r="AK237" s="28">
        <f>IF(AND(_Engine!$P$3=1,AU236&gt;0),ROUND(MAX(0,MIN(AU236+Q237-AA237,BE237-0)),2),0)</f>
        <v>0</v>
      </c>
      <c r="AL237" s="28">
        <f>IF(AND(_Engine!$P$4=1,AV236&gt;0),ROUND(MAX(0,MIN(AV236+R237-AB237,BE237-SUM(AK237:AK237))),2),0)</f>
        <v>0</v>
      </c>
      <c r="AM237" s="28">
        <f>IF(AND(_Engine!$P$5=1,AW236&gt;0),ROUND(MAX(0,MIN(AW236+S237-AC237,BE237-SUM(AK237:AL237))),2),0)</f>
        <v>0</v>
      </c>
      <c r="AN237" s="28">
        <f>IF(AND(_Engine!$P$6=1,AX236&gt;0),ROUND(MAX(0,MIN(AX236+T237-AD237,BE237-SUM(AK237:AM237))),2),0)</f>
        <v>0</v>
      </c>
      <c r="AO237" s="28">
        <f>IF(AND(_Engine!$P$7=1,AY236&gt;0),ROUND(MAX(0,MIN(AY236+U237-AE237,BE237-SUM(AK237:AN237))),2),0)</f>
        <v>0</v>
      </c>
      <c r="AP237" s="28">
        <f>IF(AND(_Engine!$P$8=1,AZ236&gt;0),ROUND(MAX(0,MIN(AZ236+V237-AF237,BE237-SUM(AK237:AO237))),2),0)</f>
        <v>0</v>
      </c>
      <c r="AQ237" s="28">
        <f>IF(AND(_Engine!$P$9=1,BA236&gt;0),ROUND(MAX(0,MIN(BA236+W237-AG237,BE237-SUM(AK237:AP237))),2),0)</f>
        <v>0</v>
      </c>
      <c r="AR237" s="28">
        <f>IF(AND(_Engine!$P$10=1,BB236&gt;0),ROUND(MAX(0,MIN(BB236+X237-AH237,BE237-SUM(AK237:AQ237))),2),0)</f>
        <v>0</v>
      </c>
      <c r="AS237" s="28">
        <f>IF(AND(_Engine!$P$11=1,BC236&gt;0),ROUND(MAX(0,MIN(BC236+Y237-AI237,BE237-SUM(AK237:AR237))),2),0)</f>
        <v>0</v>
      </c>
      <c r="AT237" s="28">
        <f>IF(AND(_Engine!$P$12=1,BD236&gt;0),ROUND(MAX(0,MIN(BD236+Z237-AJ237,BE237-SUM(AK237:AS237))),2),0)</f>
        <v>0</v>
      </c>
      <c r="AU237" s="28">
        <f>IF(_Engine!$P$3=1,MAX(0,ROUND(AU236+Q237-AA237-AK237,2)),0)</f>
        <v>0</v>
      </c>
      <c r="AV237" s="28">
        <f>IF(_Engine!$P$4=1,MAX(0,ROUND(AV236+R237-AB237-AL237,2)),0)</f>
        <v>0</v>
      </c>
      <c r="AW237" s="28">
        <f>IF(_Engine!$P$5=1,MAX(0,ROUND(AW236+S237-AC237-AM237,2)),0)</f>
        <v>0</v>
      </c>
      <c r="AX237" s="28">
        <f>IF(_Engine!$P$6=1,MAX(0,ROUND(AX236+T237-AD237-AN237,2)),0)</f>
        <v>0</v>
      </c>
      <c r="AY237" s="28">
        <f>IF(_Engine!$P$7=1,MAX(0,ROUND(AY236+U237-AE237-AO237,2)),0)</f>
        <v>0</v>
      </c>
      <c r="AZ237" s="28">
        <f>IF(_Engine!$P$8=1,MAX(0,ROUND(AZ236+V237-AF237-AP237,2)),0)</f>
        <v>0</v>
      </c>
      <c r="BA237" s="28">
        <f>IF(_Engine!$P$9=1,MAX(0,ROUND(BA236+W237-AG237-AQ237,2)),0)</f>
        <v>0</v>
      </c>
      <c r="BB237" s="28">
        <f>IF(_Engine!$P$10=1,MAX(0,ROUND(BB236+X237-AH237-AR237,2)),0)</f>
        <v>0</v>
      </c>
      <c r="BC237" s="28">
        <f>IF(_Engine!$P$11=1,MAX(0,ROUND(BC236+Y237-AI237-AS237,2)),0)</f>
        <v>0</v>
      </c>
      <c r="BD237" s="28">
        <f>IF(_Engine!$P$12=1,MAX(0,ROUND(BD236+Z237-AJ237-AT237,2)),0)</f>
        <v>0</v>
      </c>
      <c r="BE237" s="28">
        <f>ROUND(IFERROR('Debt Planner'!$C$8,0)+IFERROR(C237,0)+MAX(0,_Engine!$E$14-SUM(AA237:AJ237)),2)</f>
        <v>0</v>
      </c>
    </row>
    <row r="238" spans="1:57" x14ac:dyDescent="0.3">
      <c r="A238" s="24">
        <v>230</v>
      </c>
      <c r="B238" s="25">
        <f t="shared" ca="1" si="11"/>
        <v>53164</v>
      </c>
      <c r="C238" s="26">
        <v>0</v>
      </c>
      <c r="D238" s="27">
        <f t="shared" si="9"/>
        <v>0</v>
      </c>
      <c r="E238" s="18" t="str">
        <f>IF(_Engine!$P$3=0,"",IF((AA238+AK238)&gt;0,AA238+AK238,""))</f>
        <v/>
      </c>
      <c r="F238" s="18" t="str">
        <f>IF(_Engine!$P$4=0,"",IF((AB238+AL238)&gt;0,AB238+AL238,""))</f>
        <v/>
      </c>
      <c r="G238" s="18" t="str">
        <f>IF(_Engine!$P$5=0,"",IF((AC238+AM238)&gt;0,AC238+AM238,""))</f>
        <v/>
      </c>
      <c r="H238" s="18" t="str">
        <f>IF(_Engine!$P$6=0,"",IF((AD238+AN238)&gt;0,AD238+AN238,""))</f>
        <v/>
      </c>
      <c r="I238" s="18" t="str">
        <f>IF(_Engine!$P$7=0,"",IF((AE238+AO238)&gt;0,AE238+AO238,""))</f>
        <v/>
      </c>
      <c r="J238" s="18" t="str">
        <f>IF(_Engine!$P$8=0,"",IF((AF238+AP238)&gt;0,AF238+AP238,""))</f>
        <v/>
      </c>
      <c r="K238" s="18" t="str">
        <f>IF(_Engine!$P$9=0,"",IF((AG238+AQ238)&gt;0,AG238+AQ238,""))</f>
        <v/>
      </c>
      <c r="L238" s="18" t="str">
        <f>IF(_Engine!$P$10=0,"",IF((AH238+AR238)&gt;0,AH238+AR238,""))</f>
        <v/>
      </c>
      <c r="M238" s="18" t="str">
        <f>IF(_Engine!$P$11=0,"",IF((AI238+AS238)&gt;0,AI238+AS238,""))</f>
        <v/>
      </c>
      <c r="N238" s="18" t="str">
        <f>IF(_Engine!$P$12=0,"",IF((AJ238+AT238)&gt;0,AJ238+AT238,""))</f>
        <v/>
      </c>
      <c r="O238" s="27">
        <f t="shared" si="10"/>
        <v>0</v>
      </c>
      <c r="Q238" s="28">
        <f>IF(AND(_Engine!$P$3=1,AU237&gt;0),ROUND(AU237*_Engine!$N$3/12,2),0)</f>
        <v>0</v>
      </c>
      <c r="R238" s="28">
        <f>IF(AND(_Engine!$P$4=1,AV237&gt;0),ROUND(AV237*_Engine!$N$4/12,2),0)</f>
        <v>0</v>
      </c>
      <c r="S238" s="28">
        <f>IF(AND(_Engine!$P$5=1,AW237&gt;0),ROUND(AW237*_Engine!$N$5/12,2),0)</f>
        <v>0</v>
      </c>
      <c r="T238" s="28">
        <f>IF(AND(_Engine!$P$6=1,AX237&gt;0),ROUND(AX237*_Engine!$N$6/12,2),0)</f>
        <v>0</v>
      </c>
      <c r="U238" s="28">
        <f>IF(AND(_Engine!$P$7=1,AY237&gt;0),ROUND(AY237*_Engine!$N$7/12,2),0)</f>
        <v>0</v>
      </c>
      <c r="V238" s="28">
        <f>IF(AND(_Engine!$P$8=1,AZ237&gt;0),ROUND(AZ237*_Engine!$N$8/12,2),0)</f>
        <v>0</v>
      </c>
      <c r="W238" s="28">
        <f>IF(AND(_Engine!$P$9=1,BA237&gt;0),ROUND(BA237*_Engine!$N$9/12,2),0)</f>
        <v>0</v>
      </c>
      <c r="X238" s="28">
        <f>IF(AND(_Engine!$P$10=1,BB237&gt;0),ROUND(BB237*_Engine!$N$10/12,2),0)</f>
        <v>0</v>
      </c>
      <c r="Y238" s="28">
        <f>IF(AND(_Engine!$P$11=1,BC237&gt;0),ROUND(BC237*_Engine!$N$11/12,2),0)</f>
        <v>0</v>
      </c>
      <c r="Z238" s="28">
        <f>IF(AND(_Engine!$P$12=1,BD237&gt;0),ROUND(BD237*_Engine!$N$12/12,2),0)</f>
        <v>0</v>
      </c>
      <c r="AA238" s="28">
        <f>IF(AND(_Engine!$P$3=1,AU237&gt;0),ROUND(MIN(_Engine!$O$3,AU237+Q238),2),0)</f>
        <v>0</v>
      </c>
      <c r="AB238" s="28">
        <f>IF(AND(_Engine!$P$4=1,AV237&gt;0),ROUND(MIN(_Engine!$O$4,AV237+R238),2),0)</f>
        <v>0</v>
      </c>
      <c r="AC238" s="28">
        <f>IF(AND(_Engine!$P$5=1,AW237&gt;0),ROUND(MIN(_Engine!$O$5,AW237+S238),2),0)</f>
        <v>0</v>
      </c>
      <c r="AD238" s="28">
        <f>IF(AND(_Engine!$P$6=1,AX237&gt;0),ROUND(MIN(_Engine!$O$6,AX237+T238),2),0)</f>
        <v>0</v>
      </c>
      <c r="AE238" s="28">
        <f>IF(AND(_Engine!$P$7=1,AY237&gt;0),ROUND(MIN(_Engine!$O$7,AY237+U238),2),0)</f>
        <v>0</v>
      </c>
      <c r="AF238" s="28">
        <f>IF(AND(_Engine!$P$8=1,AZ237&gt;0),ROUND(MIN(_Engine!$O$8,AZ237+V238),2),0)</f>
        <v>0</v>
      </c>
      <c r="AG238" s="28">
        <f>IF(AND(_Engine!$P$9=1,BA237&gt;0),ROUND(MIN(_Engine!$O$9,BA237+W238),2),0)</f>
        <v>0</v>
      </c>
      <c r="AH238" s="28">
        <f>IF(AND(_Engine!$P$10=1,BB237&gt;0),ROUND(MIN(_Engine!$O$10,BB237+X238),2),0)</f>
        <v>0</v>
      </c>
      <c r="AI238" s="28">
        <f>IF(AND(_Engine!$P$11=1,BC237&gt;0),ROUND(MIN(_Engine!$O$11,BC237+Y238),2),0)</f>
        <v>0</v>
      </c>
      <c r="AJ238" s="28">
        <f>IF(AND(_Engine!$P$12=1,BD237&gt;0),ROUND(MIN(_Engine!$O$12,BD237+Z238),2),0)</f>
        <v>0</v>
      </c>
      <c r="AK238" s="28">
        <f>IF(AND(_Engine!$P$3=1,AU237&gt;0),ROUND(MAX(0,MIN(AU237+Q238-AA238,BE238-0)),2),0)</f>
        <v>0</v>
      </c>
      <c r="AL238" s="28">
        <f>IF(AND(_Engine!$P$4=1,AV237&gt;0),ROUND(MAX(0,MIN(AV237+R238-AB238,BE238-SUM(AK238:AK238))),2),0)</f>
        <v>0</v>
      </c>
      <c r="AM238" s="28">
        <f>IF(AND(_Engine!$P$5=1,AW237&gt;0),ROUND(MAX(0,MIN(AW237+S238-AC238,BE238-SUM(AK238:AL238))),2),0)</f>
        <v>0</v>
      </c>
      <c r="AN238" s="28">
        <f>IF(AND(_Engine!$P$6=1,AX237&gt;0),ROUND(MAX(0,MIN(AX237+T238-AD238,BE238-SUM(AK238:AM238))),2),0)</f>
        <v>0</v>
      </c>
      <c r="AO238" s="28">
        <f>IF(AND(_Engine!$P$7=1,AY237&gt;0),ROUND(MAX(0,MIN(AY237+U238-AE238,BE238-SUM(AK238:AN238))),2),0)</f>
        <v>0</v>
      </c>
      <c r="AP238" s="28">
        <f>IF(AND(_Engine!$P$8=1,AZ237&gt;0),ROUND(MAX(0,MIN(AZ237+V238-AF238,BE238-SUM(AK238:AO238))),2),0)</f>
        <v>0</v>
      </c>
      <c r="AQ238" s="28">
        <f>IF(AND(_Engine!$P$9=1,BA237&gt;0),ROUND(MAX(0,MIN(BA237+W238-AG238,BE238-SUM(AK238:AP238))),2),0)</f>
        <v>0</v>
      </c>
      <c r="AR238" s="28">
        <f>IF(AND(_Engine!$P$10=1,BB237&gt;0),ROUND(MAX(0,MIN(BB237+X238-AH238,BE238-SUM(AK238:AQ238))),2),0)</f>
        <v>0</v>
      </c>
      <c r="AS238" s="28">
        <f>IF(AND(_Engine!$P$11=1,BC237&gt;0),ROUND(MAX(0,MIN(BC237+Y238-AI238,BE238-SUM(AK238:AR238))),2),0)</f>
        <v>0</v>
      </c>
      <c r="AT238" s="28">
        <f>IF(AND(_Engine!$P$12=1,BD237&gt;0),ROUND(MAX(0,MIN(BD237+Z238-AJ238,BE238-SUM(AK238:AS238))),2),0)</f>
        <v>0</v>
      </c>
      <c r="AU238" s="28">
        <f>IF(_Engine!$P$3=1,MAX(0,ROUND(AU237+Q238-AA238-AK238,2)),0)</f>
        <v>0</v>
      </c>
      <c r="AV238" s="28">
        <f>IF(_Engine!$P$4=1,MAX(0,ROUND(AV237+R238-AB238-AL238,2)),0)</f>
        <v>0</v>
      </c>
      <c r="AW238" s="28">
        <f>IF(_Engine!$P$5=1,MAX(0,ROUND(AW237+S238-AC238-AM238,2)),0)</f>
        <v>0</v>
      </c>
      <c r="AX238" s="28">
        <f>IF(_Engine!$P$6=1,MAX(0,ROUND(AX237+T238-AD238-AN238,2)),0)</f>
        <v>0</v>
      </c>
      <c r="AY238" s="28">
        <f>IF(_Engine!$P$7=1,MAX(0,ROUND(AY237+U238-AE238-AO238,2)),0)</f>
        <v>0</v>
      </c>
      <c r="AZ238" s="28">
        <f>IF(_Engine!$P$8=1,MAX(0,ROUND(AZ237+V238-AF238-AP238,2)),0)</f>
        <v>0</v>
      </c>
      <c r="BA238" s="28">
        <f>IF(_Engine!$P$9=1,MAX(0,ROUND(BA237+W238-AG238-AQ238,2)),0)</f>
        <v>0</v>
      </c>
      <c r="BB238" s="28">
        <f>IF(_Engine!$P$10=1,MAX(0,ROUND(BB237+X238-AH238-AR238,2)),0)</f>
        <v>0</v>
      </c>
      <c r="BC238" s="28">
        <f>IF(_Engine!$P$11=1,MAX(0,ROUND(BC237+Y238-AI238-AS238,2)),0)</f>
        <v>0</v>
      </c>
      <c r="BD238" s="28">
        <f>IF(_Engine!$P$12=1,MAX(0,ROUND(BD237+Z238-AJ238-AT238,2)),0)</f>
        <v>0</v>
      </c>
      <c r="BE238" s="28">
        <f>ROUND(IFERROR('Debt Planner'!$C$8,0)+IFERROR(C238,0)+MAX(0,_Engine!$E$14-SUM(AA238:AJ238)),2)</f>
        <v>0</v>
      </c>
    </row>
    <row r="239" spans="1:57" x14ac:dyDescent="0.3">
      <c r="A239" s="24">
        <v>231</v>
      </c>
      <c r="B239" s="25">
        <f t="shared" ca="1" si="11"/>
        <v>53195</v>
      </c>
      <c r="C239" s="26">
        <v>0</v>
      </c>
      <c r="D239" s="27">
        <f t="shared" si="9"/>
        <v>0</v>
      </c>
      <c r="E239" s="18" t="str">
        <f>IF(_Engine!$P$3=0,"",IF((AA239+AK239)&gt;0,AA239+AK239,""))</f>
        <v/>
      </c>
      <c r="F239" s="18" t="str">
        <f>IF(_Engine!$P$4=0,"",IF((AB239+AL239)&gt;0,AB239+AL239,""))</f>
        <v/>
      </c>
      <c r="G239" s="18" t="str">
        <f>IF(_Engine!$P$5=0,"",IF((AC239+AM239)&gt;0,AC239+AM239,""))</f>
        <v/>
      </c>
      <c r="H239" s="18" t="str">
        <f>IF(_Engine!$P$6=0,"",IF((AD239+AN239)&gt;0,AD239+AN239,""))</f>
        <v/>
      </c>
      <c r="I239" s="18" t="str">
        <f>IF(_Engine!$P$7=0,"",IF((AE239+AO239)&gt;0,AE239+AO239,""))</f>
        <v/>
      </c>
      <c r="J239" s="18" t="str">
        <f>IF(_Engine!$P$8=0,"",IF((AF239+AP239)&gt;0,AF239+AP239,""))</f>
        <v/>
      </c>
      <c r="K239" s="18" t="str">
        <f>IF(_Engine!$P$9=0,"",IF((AG239+AQ239)&gt;0,AG239+AQ239,""))</f>
        <v/>
      </c>
      <c r="L239" s="18" t="str">
        <f>IF(_Engine!$P$10=0,"",IF((AH239+AR239)&gt;0,AH239+AR239,""))</f>
        <v/>
      </c>
      <c r="M239" s="18" t="str">
        <f>IF(_Engine!$P$11=0,"",IF((AI239+AS239)&gt;0,AI239+AS239,""))</f>
        <v/>
      </c>
      <c r="N239" s="18" t="str">
        <f>IF(_Engine!$P$12=0,"",IF((AJ239+AT239)&gt;0,AJ239+AT239,""))</f>
        <v/>
      </c>
      <c r="O239" s="27">
        <f t="shared" si="10"/>
        <v>0</v>
      </c>
      <c r="Q239" s="28">
        <f>IF(AND(_Engine!$P$3=1,AU238&gt;0),ROUND(AU238*_Engine!$N$3/12,2),0)</f>
        <v>0</v>
      </c>
      <c r="R239" s="28">
        <f>IF(AND(_Engine!$P$4=1,AV238&gt;0),ROUND(AV238*_Engine!$N$4/12,2),0)</f>
        <v>0</v>
      </c>
      <c r="S239" s="28">
        <f>IF(AND(_Engine!$P$5=1,AW238&gt;0),ROUND(AW238*_Engine!$N$5/12,2),0)</f>
        <v>0</v>
      </c>
      <c r="T239" s="28">
        <f>IF(AND(_Engine!$P$6=1,AX238&gt;0),ROUND(AX238*_Engine!$N$6/12,2),0)</f>
        <v>0</v>
      </c>
      <c r="U239" s="28">
        <f>IF(AND(_Engine!$P$7=1,AY238&gt;0),ROUND(AY238*_Engine!$N$7/12,2),0)</f>
        <v>0</v>
      </c>
      <c r="V239" s="28">
        <f>IF(AND(_Engine!$P$8=1,AZ238&gt;0),ROUND(AZ238*_Engine!$N$8/12,2),0)</f>
        <v>0</v>
      </c>
      <c r="W239" s="28">
        <f>IF(AND(_Engine!$P$9=1,BA238&gt;0),ROUND(BA238*_Engine!$N$9/12,2),0)</f>
        <v>0</v>
      </c>
      <c r="X239" s="28">
        <f>IF(AND(_Engine!$P$10=1,BB238&gt;0),ROUND(BB238*_Engine!$N$10/12,2),0)</f>
        <v>0</v>
      </c>
      <c r="Y239" s="28">
        <f>IF(AND(_Engine!$P$11=1,BC238&gt;0),ROUND(BC238*_Engine!$N$11/12,2),0)</f>
        <v>0</v>
      </c>
      <c r="Z239" s="28">
        <f>IF(AND(_Engine!$P$12=1,BD238&gt;0),ROUND(BD238*_Engine!$N$12/12,2),0)</f>
        <v>0</v>
      </c>
      <c r="AA239" s="28">
        <f>IF(AND(_Engine!$P$3=1,AU238&gt;0),ROUND(MIN(_Engine!$O$3,AU238+Q239),2),0)</f>
        <v>0</v>
      </c>
      <c r="AB239" s="28">
        <f>IF(AND(_Engine!$P$4=1,AV238&gt;0),ROUND(MIN(_Engine!$O$4,AV238+R239),2),0)</f>
        <v>0</v>
      </c>
      <c r="AC239" s="28">
        <f>IF(AND(_Engine!$P$5=1,AW238&gt;0),ROUND(MIN(_Engine!$O$5,AW238+S239),2),0)</f>
        <v>0</v>
      </c>
      <c r="AD239" s="28">
        <f>IF(AND(_Engine!$P$6=1,AX238&gt;0),ROUND(MIN(_Engine!$O$6,AX238+T239),2),0)</f>
        <v>0</v>
      </c>
      <c r="AE239" s="28">
        <f>IF(AND(_Engine!$P$7=1,AY238&gt;0),ROUND(MIN(_Engine!$O$7,AY238+U239),2),0)</f>
        <v>0</v>
      </c>
      <c r="AF239" s="28">
        <f>IF(AND(_Engine!$P$8=1,AZ238&gt;0),ROUND(MIN(_Engine!$O$8,AZ238+V239),2),0)</f>
        <v>0</v>
      </c>
      <c r="AG239" s="28">
        <f>IF(AND(_Engine!$P$9=1,BA238&gt;0),ROUND(MIN(_Engine!$O$9,BA238+W239),2),0)</f>
        <v>0</v>
      </c>
      <c r="AH239" s="28">
        <f>IF(AND(_Engine!$P$10=1,BB238&gt;0),ROUND(MIN(_Engine!$O$10,BB238+X239),2),0)</f>
        <v>0</v>
      </c>
      <c r="AI239" s="28">
        <f>IF(AND(_Engine!$P$11=1,BC238&gt;0),ROUND(MIN(_Engine!$O$11,BC238+Y239),2),0)</f>
        <v>0</v>
      </c>
      <c r="AJ239" s="28">
        <f>IF(AND(_Engine!$P$12=1,BD238&gt;0),ROUND(MIN(_Engine!$O$12,BD238+Z239),2),0)</f>
        <v>0</v>
      </c>
      <c r="AK239" s="28">
        <f>IF(AND(_Engine!$P$3=1,AU238&gt;0),ROUND(MAX(0,MIN(AU238+Q239-AA239,BE239-0)),2),0)</f>
        <v>0</v>
      </c>
      <c r="AL239" s="28">
        <f>IF(AND(_Engine!$P$4=1,AV238&gt;0),ROUND(MAX(0,MIN(AV238+R239-AB239,BE239-SUM(AK239:AK239))),2),0)</f>
        <v>0</v>
      </c>
      <c r="AM239" s="28">
        <f>IF(AND(_Engine!$P$5=1,AW238&gt;0),ROUND(MAX(0,MIN(AW238+S239-AC239,BE239-SUM(AK239:AL239))),2),0)</f>
        <v>0</v>
      </c>
      <c r="AN239" s="28">
        <f>IF(AND(_Engine!$P$6=1,AX238&gt;0),ROUND(MAX(0,MIN(AX238+T239-AD239,BE239-SUM(AK239:AM239))),2),0)</f>
        <v>0</v>
      </c>
      <c r="AO239" s="28">
        <f>IF(AND(_Engine!$P$7=1,AY238&gt;0),ROUND(MAX(0,MIN(AY238+U239-AE239,BE239-SUM(AK239:AN239))),2),0)</f>
        <v>0</v>
      </c>
      <c r="AP239" s="28">
        <f>IF(AND(_Engine!$P$8=1,AZ238&gt;0),ROUND(MAX(0,MIN(AZ238+V239-AF239,BE239-SUM(AK239:AO239))),2),0)</f>
        <v>0</v>
      </c>
      <c r="AQ239" s="28">
        <f>IF(AND(_Engine!$P$9=1,BA238&gt;0),ROUND(MAX(0,MIN(BA238+W239-AG239,BE239-SUM(AK239:AP239))),2),0)</f>
        <v>0</v>
      </c>
      <c r="AR239" s="28">
        <f>IF(AND(_Engine!$P$10=1,BB238&gt;0),ROUND(MAX(0,MIN(BB238+X239-AH239,BE239-SUM(AK239:AQ239))),2),0)</f>
        <v>0</v>
      </c>
      <c r="AS239" s="28">
        <f>IF(AND(_Engine!$P$11=1,BC238&gt;0),ROUND(MAX(0,MIN(BC238+Y239-AI239,BE239-SUM(AK239:AR239))),2),0)</f>
        <v>0</v>
      </c>
      <c r="AT239" s="28">
        <f>IF(AND(_Engine!$P$12=1,BD238&gt;0),ROUND(MAX(0,MIN(BD238+Z239-AJ239,BE239-SUM(AK239:AS239))),2),0)</f>
        <v>0</v>
      </c>
      <c r="AU239" s="28">
        <f>IF(_Engine!$P$3=1,MAX(0,ROUND(AU238+Q239-AA239-AK239,2)),0)</f>
        <v>0</v>
      </c>
      <c r="AV239" s="28">
        <f>IF(_Engine!$P$4=1,MAX(0,ROUND(AV238+R239-AB239-AL239,2)),0)</f>
        <v>0</v>
      </c>
      <c r="AW239" s="28">
        <f>IF(_Engine!$P$5=1,MAX(0,ROUND(AW238+S239-AC239-AM239,2)),0)</f>
        <v>0</v>
      </c>
      <c r="AX239" s="28">
        <f>IF(_Engine!$P$6=1,MAX(0,ROUND(AX238+T239-AD239-AN239,2)),0)</f>
        <v>0</v>
      </c>
      <c r="AY239" s="28">
        <f>IF(_Engine!$P$7=1,MAX(0,ROUND(AY238+U239-AE239-AO239,2)),0)</f>
        <v>0</v>
      </c>
      <c r="AZ239" s="28">
        <f>IF(_Engine!$P$8=1,MAX(0,ROUND(AZ238+V239-AF239-AP239,2)),0)</f>
        <v>0</v>
      </c>
      <c r="BA239" s="28">
        <f>IF(_Engine!$P$9=1,MAX(0,ROUND(BA238+W239-AG239-AQ239,2)),0)</f>
        <v>0</v>
      </c>
      <c r="BB239" s="28">
        <f>IF(_Engine!$P$10=1,MAX(0,ROUND(BB238+X239-AH239-AR239,2)),0)</f>
        <v>0</v>
      </c>
      <c r="BC239" s="28">
        <f>IF(_Engine!$P$11=1,MAX(0,ROUND(BC238+Y239-AI239-AS239,2)),0)</f>
        <v>0</v>
      </c>
      <c r="BD239" s="28">
        <f>IF(_Engine!$P$12=1,MAX(0,ROUND(BD238+Z239-AJ239-AT239,2)),0)</f>
        <v>0</v>
      </c>
      <c r="BE239" s="28">
        <f>ROUND(IFERROR('Debt Planner'!$C$8,0)+IFERROR(C239,0)+MAX(0,_Engine!$E$14-SUM(AA239:AJ239)),2)</f>
        <v>0</v>
      </c>
    </row>
    <row r="240" spans="1:57" x14ac:dyDescent="0.3">
      <c r="A240" s="24">
        <v>232</v>
      </c>
      <c r="B240" s="25">
        <f t="shared" ca="1" si="11"/>
        <v>53226</v>
      </c>
      <c r="C240" s="26">
        <v>0</v>
      </c>
      <c r="D240" s="27">
        <f t="shared" si="9"/>
        <v>0</v>
      </c>
      <c r="E240" s="18" t="str">
        <f>IF(_Engine!$P$3=0,"",IF((AA240+AK240)&gt;0,AA240+AK240,""))</f>
        <v/>
      </c>
      <c r="F240" s="18" t="str">
        <f>IF(_Engine!$P$4=0,"",IF((AB240+AL240)&gt;0,AB240+AL240,""))</f>
        <v/>
      </c>
      <c r="G240" s="18" t="str">
        <f>IF(_Engine!$P$5=0,"",IF((AC240+AM240)&gt;0,AC240+AM240,""))</f>
        <v/>
      </c>
      <c r="H240" s="18" t="str">
        <f>IF(_Engine!$P$6=0,"",IF((AD240+AN240)&gt;0,AD240+AN240,""))</f>
        <v/>
      </c>
      <c r="I240" s="18" t="str">
        <f>IF(_Engine!$P$7=0,"",IF((AE240+AO240)&gt;0,AE240+AO240,""))</f>
        <v/>
      </c>
      <c r="J240" s="18" t="str">
        <f>IF(_Engine!$P$8=0,"",IF((AF240+AP240)&gt;0,AF240+AP240,""))</f>
        <v/>
      </c>
      <c r="K240" s="18" t="str">
        <f>IF(_Engine!$P$9=0,"",IF((AG240+AQ240)&gt;0,AG240+AQ240,""))</f>
        <v/>
      </c>
      <c r="L240" s="18" t="str">
        <f>IF(_Engine!$P$10=0,"",IF((AH240+AR240)&gt;0,AH240+AR240,""))</f>
        <v/>
      </c>
      <c r="M240" s="18" t="str">
        <f>IF(_Engine!$P$11=0,"",IF((AI240+AS240)&gt;0,AI240+AS240,""))</f>
        <v/>
      </c>
      <c r="N240" s="18" t="str">
        <f>IF(_Engine!$P$12=0,"",IF((AJ240+AT240)&gt;0,AJ240+AT240,""))</f>
        <v/>
      </c>
      <c r="O240" s="27">
        <f t="shared" si="10"/>
        <v>0</v>
      </c>
      <c r="Q240" s="28">
        <f>IF(AND(_Engine!$P$3=1,AU239&gt;0),ROUND(AU239*_Engine!$N$3/12,2),0)</f>
        <v>0</v>
      </c>
      <c r="R240" s="28">
        <f>IF(AND(_Engine!$P$4=1,AV239&gt;0),ROUND(AV239*_Engine!$N$4/12,2),0)</f>
        <v>0</v>
      </c>
      <c r="S240" s="28">
        <f>IF(AND(_Engine!$P$5=1,AW239&gt;0),ROUND(AW239*_Engine!$N$5/12,2),0)</f>
        <v>0</v>
      </c>
      <c r="T240" s="28">
        <f>IF(AND(_Engine!$P$6=1,AX239&gt;0),ROUND(AX239*_Engine!$N$6/12,2),0)</f>
        <v>0</v>
      </c>
      <c r="U240" s="28">
        <f>IF(AND(_Engine!$P$7=1,AY239&gt;0),ROUND(AY239*_Engine!$N$7/12,2),0)</f>
        <v>0</v>
      </c>
      <c r="V240" s="28">
        <f>IF(AND(_Engine!$P$8=1,AZ239&gt;0),ROUND(AZ239*_Engine!$N$8/12,2),0)</f>
        <v>0</v>
      </c>
      <c r="W240" s="28">
        <f>IF(AND(_Engine!$P$9=1,BA239&gt;0),ROUND(BA239*_Engine!$N$9/12,2),0)</f>
        <v>0</v>
      </c>
      <c r="X240" s="28">
        <f>IF(AND(_Engine!$P$10=1,BB239&gt;0),ROUND(BB239*_Engine!$N$10/12,2),0)</f>
        <v>0</v>
      </c>
      <c r="Y240" s="28">
        <f>IF(AND(_Engine!$P$11=1,BC239&gt;0),ROUND(BC239*_Engine!$N$11/12,2),0)</f>
        <v>0</v>
      </c>
      <c r="Z240" s="28">
        <f>IF(AND(_Engine!$P$12=1,BD239&gt;0),ROUND(BD239*_Engine!$N$12/12,2),0)</f>
        <v>0</v>
      </c>
      <c r="AA240" s="28">
        <f>IF(AND(_Engine!$P$3=1,AU239&gt;0),ROUND(MIN(_Engine!$O$3,AU239+Q240),2),0)</f>
        <v>0</v>
      </c>
      <c r="AB240" s="28">
        <f>IF(AND(_Engine!$P$4=1,AV239&gt;0),ROUND(MIN(_Engine!$O$4,AV239+R240),2),0)</f>
        <v>0</v>
      </c>
      <c r="AC240" s="28">
        <f>IF(AND(_Engine!$P$5=1,AW239&gt;0),ROUND(MIN(_Engine!$O$5,AW239+S240),2),0)</f>
        <v>0</v>
      </c>
      <c r="AD240" s="28">
        <f>IF(AND(_Engine!$P$6=1,AX239&gt;0),ROUND(MIN(_Engine!$O$6,AX239+T240),2),0)</f>
        <v>0</v>
      </c>
      <c r="AE240" s="28">
        <f>IF(AND(_Engine!$P$7=1,AY239&gt;0),ROUND(MIN(_Engine!$O$7,AY239+U240),2),0)</f>
        <v>0</v>
      </c>
      <c r="AF240" s="28">
        <f>IF(AND(_Engine!$P$8=1,AZ239&gt;0),ROUND(MIN(_Engine!$O$8,AZ239+V240),2),0)</f>
        <v>0</v>
      </c>
      <c r="AG240" s="28">
        <f>IF(AND(_Engine!$P$9=1,BA239&gt;0),ROUND(MIN(_Engine!$O$9,BA239+W240),2),0)</f>
        <v>0</v>
      </c>
      <c r="AH240" s="28">
        <f>IF(AND(_Engine!$P$10=1,BB239&gt;0),ROUND(MIN(_Engine!$O$10,BB239+X240),2),0)</f>
        <v>0</v>
      </c>
      <c r="AI240" s="28">
        <f>IF(AND(_Engine!$P$11=1,BC239&gt;0),ROUND(MIN(_Engine!$O$11,BC239+Y240),2),0)</f>
        <v>0</v>
      </c>
      <c r="AJ240" s="28">
        <f>IF(AND(_Engine!$P$12=1,BD239&gt;0),ROUND(MIN(_Engine!$O$12,BD239+Z240),2),0)</f>
        <v>0</v>
      </c>
      <c r="AK240" s="28">
        <f>IF(AND(_Engine!$P$3=1,AU239&gt;0),ROUND(MAX(0,MIN(AU239+Q240-AA240,BE240-0)),2),0)</f>
        <v>0</v>
      </c>
      <c r="AL240" s="28">
        <f>IF(AND(_Engine!$P$4=1,AV239&gt;0),ROUND(MAX(0,MIN(AV239+R240-AB240,BE240-SUM(AK240:AK240))),2),0)</f>
        <v>0</v>
      </c>
      <c r="AM240" s="28">
        <f>IF(AND(_Engine!$P$5=1,AW239&gt;0),ROUND(MAX(0,MIN(AW239+S240-AC240,BE240-SUM(AK240:AL240))),2),0)</f>
        <v>0</v>
      </c>
      <c r="AN240" s="28">
        <f>IF(AND(_Engine!$P$6=1,AX239&gt;0),ROUND(MAX(0,MIN(AX239+T240-AD240,BE240-SUM(AK240:AM240))),2),0)</f>
        <v>0</v>
      </c>
      <c r="AO240" s="28">
        <f>IF(AND(_Engine!$P$7=1,AY239&gt;0),ROUND(MAX(0,MIN(AY239+U240-AE240,BE240-SUM(AK240:AN240))),2),0)</f>
        <v>0</v>
      </c>
      <c r="AP240" s="28">
        <f>IF(AND(_Engine!$P$8=1,AZ239&gt;0),ROUND(MAX(0,MIN(AZ239+V240-AF240,BE240-SUM(AK240:AO240))),2),0)</f>
        <v>0</v>
      </c>
      <c r="AQ240" s="28">
        <f>IF(AND(_Engine!$P$9=1,BA239&gt;0),ROUND(MAX(0,MIN(BA239+W240-AG240,BE240-SUM(AK240:AP240))),2),0)</f>
        <v>0</v>
      </c>
      <c r="AR240" s="28">
        <f>IF(AND(_Engine!$P$10=1,BB239&gt;0),ROUND(MAX(0,MIN(BB239+X240-AH240,BE240-SUM(AK240:AQ240))),2),0)</f>
        <v>0</v>
      </c>
      <c r="AS240" s="28">
        <f>IF(AND(_Engine!$P$11=1,BC239&gt;0),ROUND(MAX(0,MIN(BC239+Y240-AI240,BE240-SUM(AK240:AR240))),2),0)</f>
        <v>0</v>
      </c>
      <c r="AT240" s="28">
        <f>IF(AND(_Engine!$P$12=1,BD239&gt;0),ROUND(MAX(0,MIN(BD239+Z240-AJ240,BE240-SUM(AK240:AS240))),2),0)</f>
        <v>0</v>
      </c>
      <c r="AU240" s="28">
        <f>IF(_Engine!$P$3=1,MAX(0,ROUND(AU239+Q240-AA240-AK240,2)),0)</f>
        <v>0</v>
      </c>
      <c r="AV240" s="28">
        <f>IF(_Engine!$P$4=1,MAX(0,ROUND(AV239+R240-AB240-AL240,2)),0)</f>
        <v>0</v>
      </c>
      <c r="AW240" s="28">
        <f>IF(_Engine!$P$5=1,MAX(0,ROUND(AW239+S240-AC240-AM240,2)),0)</f>
        <v>0</v>
      </c>
      <c r="AX240" s="28">
        <f>IF(_Engine!$P$6=1,MAX(0,ROUND(AX239+T240-AD240-AN240,2)),0)</f>
        <v>0</v>
      </c>
      <c r="AY240" s="28">
        <f>IF(_Engine!$P$7=1,MAX(0,ROUND(AY239+U240-AE240-AO240,2)),0)</f>
        <v>0</v>
      </c>
      <c r="AZ240" s="28">
        <f>IF(_Engine!$P$8=1,MAX(0,ROUND(AZ239+V240-AF240-AP240,2)),0)</f>
        <v>0</v>
      </c>
      <c r="BA240" s="28">
        <f>IF(_Engine!$P$9=1,MAX(0,ROUND(BA239+W240-AG240-AQ240,2)),0)</f>
        <v>0</v>
      </c>
      <c r="BB240" s="28">
        <f>IF(_Engine!$P$10=1,MAX(0,ROUND(BB239+X240-AH240-AR240,2)),0)</f>
        <v>0</v>
      </c>
      <c r="BC240" s="28">
        <f>IF(_Engine!$P$11=1,MAX(0,ROUND(BC239+Y240-AI240-AS240,2)),0)</f>
        <v>0</v>
      </c>
      <c r="BD240" s="28">
        <f>IF(_Engine!$P$12=1,MAX(0,ROUND(BD239+Z240-AJ240-AT240,2)),0)</f>
        <v>0</v>
      </c>
      <c r="BE240" s="28">
        <f>ROUND(IFERROR('Debt Planner'!$C$8,0)+IFERROR(C240,0)+MAX(0,_Engine!$E$14-SUM(AA240:AJ240)),2)</f>
        <v>0</v>
      </c>
    </row>
    <row r="241" spans="1:57" x14ac:dyDescent="0.3">
      <c r="A241" s="24">
        <v>233</v>
      </c>
      <c r="B241" s="25">
        <f t="shared" ca="1" si="11"/>
        <v>53256</v>
      </c>
      <c r="C241" s="26">
        <v>0</v>
      </c>
      <c r="D241" s="27">
        <f t="shared" si="9"/>
        <v>0</v>
      </c>
      <c r="E241" s="18" t="str">
        <f>IF(_Engine!$P$3=0,"",IF((AA241+AK241)&gt;0,AA241+AK241,""))</f>
        <v/>
      </c>
      <c r="F241" s="18" t="str">
        <f>IF(_Engine!$P$4=0,"",IF((AB241+AL241)&gt;0,AB241+AL241,""))</f>
        <v/>
      </c>
      <c r="G241" s="18" t="str">
        <f>IF(_Engine!$P$5=0,"",IF((AC241+AM241)&gt;0,AC241+AM241,""))</f>
        <v/>
      </c>
      <c r="H241" s="18" t="str">
        <f>IF(_Engine!$P$6=0,"",IF((AD241+AN241)&gt;0,AD241+AN241,""))</f>
        <v/>
      </c>
      <c r="I241" s="18" t="str">
        <f>IF(_Engine!$P$7=0,"",IF((AE241+AO241)&gt;0,AE241+AO241,""))</f>
        <v/>
      </c>
      <c r="J241" s="18" t="str">
        <f>IF(_Engine!$P$8=0,"",IF((AF241+AP241)&gt;0,AF241+AP241,""))</f>
        <v/>
      </c>
      <c r="K241" s="18" t="str">
        <f>IF(_Engine!$P$9=0,"",IF((AG241+AQ241)&gt;0,AG241+AQ241,""))</f>
        <v/>
      </c>
      <c r="L241" s="18" t="str">
        <f>IF(_Engine!$P$10=0,"",IF((AH241+AR241)&gt;0,AH241+AR241,""))</f>
        <v/>
      </c>
      <c r="M241" s="18" t="str">
        <f>IF(_Engine!$P$11=0,"",IF((AI241+AS241)&gt;0,AI241+AS241,""))</f>
        <v/>
      </c>
      <c r="N241" s="18" t="str">
        <f>IF(_Engine!$P$12=0,"",IF((AJ241+AT241)&gt;0,AJ241+AT241,""))</f>
        <v/>
      </c>
      <c r="O241" s="27">
        <f t="shared" si="10"/>
        <v>0</v>
      </c>
      <c r="Q241" s="28">
        <f>IF(AND(_Engine!$P$3=1,AU240&gt;0),ROUND(AU240*_Engine!$N$3/12,2),0)</f>
        <v>0</v>
      </c>
      <c r="R241" s="28">
        <f>IF(AND(_Engine!$P$4=1,AV240&gt;0),ROUND(AV240*_Engine!$N$4/12,2),0)</f>
        <v>0</v>
      </c>
      <c r="S241" s="28">
        <f>IF(AND(_Engine!$P$5=1,AW240&gt;0),ROUND(AW240*_Engine!$N$5/12,2),0)</f>
        <v>0</v>
      </c>
      <c r="T241" s="28">
        <f>IF(AND(_Engine!$P$6=1,AX240&gt;0),ROUND(AX240*_Engine!$N$6/12,2),0)</f>
        <v>0</v>
      </c>
      <c r="U241" s="28">
        <f>IF(AND(_Engine!$P$7=1,AY240&gt;0),ROUND(AY240*_Engine!$N$7/12,2),0)</f>
        <v>0</v>
      </c>
      <c r="V241" s="28">
        <f>IF(AND(_Engine!$P$8=1,AZ240&gt;0),ROUND(AZ240*_Engine!$N$8/12,2),0)</f>
        <v>0</v>
      </c>
      <c r="W241" s="28">
        <f>IF(AND(_Engine!$P$9=1,BA240&gt;0),ROUND(BA240*_Engine!$N$9/12,2),0)</f>
        <v>0</v>
      </c>
      <c r="X241" s="28">
        <f>IF(AND(_Engine!$P$10=1,BB240&gt;0),ROUND(BB240*_Engine!$N$10/12,2),0)</f>
        <v>0</v>
      </c>
      <c r="Y241" s="28">
        <f>IF(AND(_Engine!$P$11=1,BC240&gt;0),ROUND(BC240*_Engine!$N$11/12,2),0)</f>
        <v>0</v>
      </c>
      <c r="Z241" s="28">
        <f>IF(AND(_Engine!$P$12=1,BD240&gt;0),ROUND(BD240*_Engine!$N$12/12,2),0)</f>
        <v>0</v>
      </c>
      <c r="AA241" s="28">
        <f>IF(AND(_Engine!$P$3=1,AU240&gt;0),ROUND(MIN(_Engine!$O$3,AU240+Q241),2),0)</f>
        <v>0</v>
      </c>
      <c r="AB241" s="28">
        <f>IF(AND(_Engine!$P$4=1,AV240&gt;0),ROUND(MIN(_Engine!$O$4,AV240+R241),2),0)</f>
        <v>0</v>
      </c>
      <c r="AC241" s="28">
        <f>IF(AND(_Engine!$P$5=1,AW240&gt;0),ROUND(MIN(_Engine!$O$5,AW240+S241),2),0)</f>
        <v>0</v>
      </c>
      <c r="AD241" s="28">
        <f>IF(AND(_Engine!$P$6=1,AX240&gt;0),ROUND(MIN(_Engine!$O$6,AX240+T241),2),0)</f>
        <v>0</v>
      </c>
      <c r="AE241" s="28">
        <f>IF(AND(_Engine!$P$7=1,AY240&gt;0),ROUND(MIN(_Engine!$O$7,AY240+U241),2),0)</f>
        <v>0</v>
      </c>
      <c r="AF241" s="28">
        <f>IF(AND(_Engine!$P$8=1,AZ240&gt;0),ROUND(MIN(_Engine!$O$8,AZ240+V241),2),0)</f>
        <v>0</v>
      </c>
      <c r="AG241" s="28">
        <f>IF(AND(_Engine!$P$9=1,BA240&gt;0),ROUND(MIN(_Engine!$O$9,BA240+W241),2),0)</f>
        <v>0</v>
      </c>
      <c r="AH241" s="28">
        <f>IF(AND(_Engine!$P$10=1,BB240&gt;0),ROUND(MIN(_Engine!$O$10,BB240+X241),2),0)</f>
        <v>0</v>
      </c>
      <c r="AI241" s="28">
        <f>IF(AND(_Engine!$P$11=1,BC240&gt;0),ROUND(MIN(_Engine!$O$11,BC240+Y241),2),0)</f>
        <v>0</v>
      </c>
      <c r="AJ241" s="28">
        <f>IF(AND(_Engine!$P$12=1,BD240&gt;0),ROUND(MIN(_Engine!$O$12,BD240+Z241),2),0)</f>
        <v>0</v>
      </c>
      <c r="AK241" s="28">
        <f>IF(AND(_Engine!$P$3=1,AU240&gt;0),ROUND(MAX(0,MIN(AU240+Q241-AA241,BE241-0)),2),0)</f>
        <v>0</v>
      </c>
      <c r="AL241" s="28">
        <f>IF(AND(_Engine!$P$4=1,AV240&gt;0),ROUND(MAX(0,MIN(AV240+R241-AB241,BE241-SUM(AK241:AK241))),2),0)</f>
        <v>0</v>
      </c>
      <c r="AM241" s="28">
        <f>IF(AND(_Engine!$P$5=1,AW240&gt;0),ROUND(MAX(0,MIN(AW240+S241-AC241,BE241-SUM(AK241:AL241))),2),0)</f>
        <v>0</v>
      </c>
      <c r="AN241" s="28">
        <f>IF(AND(_Engine!$P$6=1,AX240&gt;0),ROUND(MAX(0,MIN(AX240+T241-AD241,BE241-SUM(AK241:AM241))),2),0)</f>
        <v>0</v>
      </c>
      <c r="AO241" s="28">
        <f>IF(AND(_Engine!$P$7=1,AY240&gt;0),ROUND(MAX(0,MIN(AY240+U241-AE241,BE241-SUM(AK241:AN241))),2),0)</f>
        <v>0</v>
      </c>
      <c r="AP241" s="28">
        <f>IF(AND(_Engine!$P$8=1,AZ240&gt;0),ROUND(MAX(0,MIN(AZ240+V241-AF241,BE241-SUM(AK241:AO241))),2),0)</f>
        <v>0</v>
      </c>
      <c r="AQ241" s="28">
        <f>IF(AND(_Engine!$P$9=1,BA240&gt;0),ROUND(MAX(0,MIN(BA240+W241-AG241,BE241-SUM(AK241:AP241))),2),0)</f>
        <v>0</v>
      </c>
      <c r="AR241" s="28">
        <f>IF(AND(_Engine!$P$10=1,BB240&gt;0),ROUND(MAX(0,MIN(BB240+X241-AH241,BE241-SUM(AK241:AQ241))),2),0)</f>
        <v>0</v>
      </c>
      <c r="AS241" s="28">
        <f>IF(AND(_Engine!$P$11=1,BC240&gt;0),ROUND(MAX(0,MIN(BC240+Y241-AI241,BE241-SUM(AK241:AR241))),2),0)</f>
        <v>0</v>
      </c>
      <c r="AT241" s="28">
        <f>IF(AND(_Engine!$P$12=1,BD240&gt;0),ROUND(MAX(0,MIN(BD240+Z241-AJ241,BE241-SUM(AK241:AS241))),2),0)</f>
        <v>0</v>
      </c>
      <c r="AU241" s="28">
        <f>IF(_Engine!$P$3=1,MAX(0,ROUND(AU240+Q241-AA241-AK241,2)),0)</f>
        <v>0</v>
      </c>
      <c r="AV241" s="28">
        <f>IF(_Engine!$P$4=1,MAX(0,ROUND(AV240+R241-AB241-AL241,2)),0)</f>
        <v>0</v>
      </c>
      <c r="AW241" s="28">
        <f>IF(_Engine!$P$5=1,MAX(0,ROUND(AW240+S241-AC241-AM241,2)),0)</f>
        <v>0</v>
      </c>
      <c r="AX241" s="28">
        <f>IF(_Engine!$P$6=1,MAX(0,ROUND(AX240+T241-AD241-AN241,2)),0)</f>
        <v>0</v>
      </c>
      <c r="AY241" s="28">
        <f>IF(_Engine!$P$7=1,MAX(0,ROUND(AY240+U241-AE241-AO241,2)),0)</f>
        <v>0</v>
      </c>
      <c r="AZ241" s="28">
        <f>IF(_Engine!$P$8=1,MAX(0,ROUND(AZ240+V241-AF241-AP241,2)),0)</f>
        <v>0</v>
      </c>
      <c r="BA241" s="28">
        <f>IF(_Engine!$P$9=1,MAX(0,ROUND(BA240+W241-AG241-AQ241,2)),0)</f>
        <v>0</v>
      </c>
      <c r="BB241" s="28">
        <f>IF(_Engine!$P$10=1,MAX(0,ROUND(BB240+X241-AH241-AR241,2)),0)</f>
        <v>0</v>
      </c>
      <c r="BC241" s="28">
        <f>IF(_Engine!$P$11=1,MAX(0,ROUND(BC240+Y241-AI241-AS241,2)),0)</f>
        <v>0</v>
      </c>
      <c r="BD241" s="28">
        <f>IF(_Engine!$P$12=1,MAX(0,ROUND(BD240+Z241-AJ241-AT241,2)),0)</f>
        <v>0</v>
      </c>
      <c r="BE241" s="28">
        <f>ROUND(IFERROR('Debt Planner'!$C$8,0)+IFERROR(C241,0)+MAX(0,_Engine!$E$14-SUM(AA241:AJ241)),2)</f>
        <v>0</v>
      </c>
    </row>
    <row r="242" spans="1:57" x14ac:dyDescent="0.3">
      <c r="A242" s="24">
        <v>234</v>
      </c>
      <c r="B242" s="25">
        <f t="shared" ca="1" si="11"/>
        <v>53287</v>
      </c>
      <c r="C242" s="26">
        <v>0</v>
      </c>
      <c r="D242" s="27">
        <f t="shared" si="9"/>
        <v>0</v>
      </c>
      <c r="E242" s="18" t="str">
        <f>IF(_Engine!$P$3=0,"",IF((AA242+AK242)&gt;0,AA242+AK242,""))</f>
        <v/>
      </c>
      <c r="F242" s="18" t="str">
        <f>IF(_Engine!$P$4=0,"",IF((AB242+AL242)&gt;0,AB242+AL242,""))</f>
        <v/>
      </c>
      <c r="G242" s="18" t="str">
        <f>IF(_Engine!$P$5=0,"",IF((AC242+AM242)&gt;0,AC242+AM242,""))</f>
        <v/>
      </c>
      <c r="H242" s="18" t="str">
        <f>IF(_Engine!$P$6=0,"",IF((AD242+AN242)&gt;0,AD242+AN242,""))</f>
        <v/>
      </c>
      <c r="I242" s="18" t="str">
        <f>IF(_Engine!$P$7=0,"",IF((AE242+AO242)&gt;0,AE242+AO242,""))</f>
        <v/>
      </c>
      <c r="J242" s="18" t="str">
        <f>IF(_Engine!$P$8=0,"",IF((AF242+AP242)&gt;0,AF242+AP242,""))</f>
        <v/>
      </c>
      <c r="K242" s="18" t="str">
        <f>IF(_Engine!$P$9=0,"",IF((AG242+AQ242)&gt;0,AG242+AQ242,""))</f>
        <v/>
      </c>
      <c r="L242" s="18" t="str">
        <f>IF(_Engine!$P$10=0,"",IF((AH242+AR242)&gt;0,AH242+AR242,""))</f>
        <v/>
      </c>
      <c r="M242" s="18" t="str">
        <f>IF(_Engine!$P$11=0,"",IF((AI242+AS242)&gt;0,AI242+AS242,""))</f>
        <v/>
      </c>
      <c r="N242" s="18" t="str">
        <f>IF(_Engine!$P$12=0,"",IF((AJ242+AT242)&gt;0,AJ242+AT242,""))</f>
        <v/>
      </c>
      <c r="O242" s="27">
        <f t="shared" si="10"/>
        <v>0</v>
      </c>
      <c r="Q242" s="28">
        <f>IF(AND(_Engine!$P$3=1,AU241&gt;0),ROUND(AU241*_Engine!$N$3/12,2),0)</f>
        <v>0</v>
      </c>
      <c r="R242" s="28">
        <f>IF(AND(_Engine!$P$4=1,AV241&gt;0),ROUND(AV241*_Engine!$N$4/12,2),0)</f>
        <v>0</v>
      </c>
      <c r="S242" s="28">
        <f>IF(AND(_Engine!$P$5=1,AW241&gt;0),ROUND(AW241*_Engine!$N$5/12,2),0)</f>
        <v>0</v>
      </c>
      <c r="T242" s="28">
        <f>IF(AND(_Engine!$P$6=1,AX241&gt;0),ROUND(AX241*_Engine!$N$6/12,2),0)</f>
        <v>0</v>
      </c>
      <c r="U242" s="28">
        <f>IF(AND(_Engine!$P$7=1,AY241&gt;0),ROUND(AY241*_Engine!$N$7/12,2),0)</f>
        <v>0</v>
      </c>
      <c r="V242" s="28">
        <f>IF(AND(_Engine!$P$8=1,AZ241&gt;0),ROUND(AZ241*_Engine!$N$8/12,2),0)</f>
        <v>0</v>
      </c>
      <c r="W242" s="28">
        <f>IF(AND(_Engine!$P$9=1,BA241&gt;0),ROUND(BA241*_Engine!$N$9/12,2),0)</f>
        <v>0</v>
      </c>
      <c r="X242" s="28">
        <f>IF(AND(_Engine!$P$10=1,BB241&gt;0),ROUND(BB241*_Engine!$N$10/12,2),0)</f>
        <v>0</v>
      </c>
      <c r="Y242" s="28">
        <f>IF(AND(_Engine!$P$11=1,BC241&gt;0),ROUND(BC241*_Engine!$N$11/12,2),0)</f>
        <v>0</v>
      </c>
      <c r="Z242" s="28">
        <f>IF(AND(_Engine!$P$12=1,BD241&gt;0),ROUND(BD241*_Engine!$N$12/12,2),0)</f>
        <v>0</v>
      </c>
      <c r="AA242" s="28">
        <f>IF(AND(_Engine!$P$3=1,AU241&gt;0),ROUND(MIN(_Engine!$O$3,AU241+Q242),2),0)</f>
        <v>0</v>
      </c>
      <c r="AB242" s="28">
        <f>IF(AND(_Engine!$P$4=1,AV241&gt;0),ROUND(MIN(_Engine!$O$4,AV241+R242),2),0)</f>
        <v>0</v>
      </c>
      <c r="AC242" s="28">
        <f>IF(AND(_Engine!$P$5=1,AW241&gt;0),ROUND(MIN(_Engine!$O$5,AW241+S242),2),0)</f>
        <v>0</v>
      </c>
      <c r="AD242" s="28">
        <f>IF(AND(_Engine!$P$6=1,AX241&gt;0),ROUND(MIN(_Engine!$O$6,AX241+T242),2),0)</f>
        <v>0</v>
      </c>
      <c r="AE242" s="28">
        <f>IF(AND(_Engine!$P$7=1,AY241&gt;0),ROUND(MIN(_Engine!$O$7,AY241+U242),2),0)</f>
        <v>0</v>
      </c>
      <c r="AF242" s="28">
        <f>IF(AND(_Engine!$P$8=1,AZ241&gt;0),ROUND(MIN(_Engine!$O$8,AZ241+V242),2),0)</f>
        <v>0</v>
      </c>
      <c r="AG242" s="28">
        <f>IF(AND(_Engine!$P$9=1,BA241&gt;0),ROUND(MIN(_Engine!$O$9,BA241+W242),2),0)</f>
        <v>0</v>
      </c>
      <c r="AH242" s="28">
        <f>IF(AND(_Engine!$P$10=1,BB241&gt;0),ROUND(MIN(_Engine!$O$10,BB241+X242),2),0)</f>
        <v>0</v>
      </c>
      <c r="AI242" s="28">
        <f>IF(AND(_Engine!$P$11=1,BC241&gt;0),ROUND(MIN(_Engine!$O$11,BC241+Y242),2),0)</f>
        <v>0</v>
      </c>
      <c r="AJ242" s="28">
        <f>IF(AND(_Engine!$P$12=1,BD241&gt;0),ROUND(MIN(_Engine!$O$12,BD241+Z242),2),0)</f>
        <v>0</v>
      </c>
      <c r="AK242" s="28">
        <f>IF(AND(_Engine!$P$3=1,AU241&gt;0),ROUND(MAX(0,MIN(AU241+Q242-AA242,BE242-0)),2),0)</f>
        <v>0</v>
      </c>
      <c r="AL242" s="28">
        <f>IF(AND(_Engine!$P$4=1,AV241&gt;0),ROUND(MAX(0,MIN(AV241+R242-AB242,BE242-SUM(AK242:AK242))),2),0)</f>
        <v>0</v>
      </c>
      <c r="AM242" s="28">
        <f>IF(AND(_Engine!$P$5=1,AW241&gt;0),ROUND(MAX(0,MIN(AW241+S242-AC242,BE242-SUM(AK242:AL242))),2),0)</f>
        <v>0</v>
      </c>
      <c r="AN242" s="28">
        <f>IF(AND(_Engine!$P$6=1,AX241&gt;0),ROUND(MAX(0,MIN(AX241+T242-AD242,BE242-SUM(AK242:AM242))),2),0)</f>
        <v>0</v>
      </c>
      <c r="AO242" s="28">
        <f>IF(AND(_Engine!$P$7=1,AY241&gt;0),ROUND(MAX(0,MIN(AY241+U242-AE242,BE242-SUM(AK242:AN242))),2),0)</f>
        <v>0</v>
      </c>
      <c r="AP242" s="28">
        <f>IF(AND(_Engine!$P$8=1,AZ241&gt;0),ROUND(MAX(0,MIN(AZ241+V242-AF242,BE242-SUM(AK242:AO242))),2),0)</f>
        <v>0</v>
      </c>
      <c r="AQ242" s="28">
        <f>IF(AND(_Engine!$P$9=1,BA241&gt;0),ROUND(MAX(0,MIN(BA241+W242-AG242,BE242-SUM(AK242:AP242))),2),0)</f>
        <v>0</v>
      </c>
      <c r="AR242" s="28">
        <f>IF(AND(_Engine!$P$10=1,BB241&gt;0),ROUND(MAX(0,MIN(BB241+X242-AH242,BE242-SUM(AK242:AQ242))),2),0)</f>
        <v>0</v>
      </c>
      <c r="AS242" s="28">
        <f>IF(AND(_Engine!$P$11=1,BC241&gt;0),ROUND(MAX(0,MIN(BC241+Y242-AI242,BE242-SUM(AK242:AR242))),2),0)</f>
        <v>0</v>
      </c>
      <c r="AT242" s="28">
        <f>IF(AND(_Engine!$P$12=1,BD241&gt;0),ROUND(MAX(0,MIN(BD241+Z242-AJ242,BE242-SUM(AK242:AS242))),2),0)</f>
        <v>0</v>
      </c>
      <c r="AU242" s="28">
        <f>IF(_Engine!$P$3=1,MAX(0,ROUND(AU241+Q242-AA242-AK242,2)),0)</f>
        <v>0</v>
      </c>
      <c r="AV242" s="28">
        <f>IF(_Engine!$P$4=1,MAX(0,ROUND(AV241+R242-AB242-AL242,2)),0)</f>
        <v>0</v>
      </c>
      <c r="AW242" s="28">
        <f>IF(_Engine!$P$5=1,MAX(0,ROUND(AW241+S242-AC242-AM242,2)),0)</f>
        <v>0</v>
      </c>
      <c r="AX242" s="28">
        <f>IF(_Engine!$P$6=1,MAX(0,ROUND(AX241+T242-AD242-AN242,2)),0)</f>
        <v>0</v>
      </c>
      <c r="AY242" s="28">
        <f>IF(_Engine!$P$7=1,MAX(0,ROUND(AY241+U242-AE242-AO242,2)),0)</f>
        <v>0</v>
      </c>
      <c r="AZ242" s="28">
        <f>IF(_Engine!$P$8=1,MAX(0,ROUND(AZ241+V242-AF242-AP242,2)),0)</f>
        <v>0</v>
      </c>
      <c r="BA242" s="28">
        <f>IF(_Engine!$P$9=1,MAX(0,ROUND(BA241+W242-AG242-AQ242,2)),0)</f>
        <v>0</v>
      </c>
      <c r="BB242" s="28">
        <f>IF(_Engine!$P$10=1,MAX(0,ROUND(BB241+X242-AH242-AR242,2)),0)</f>
        <v>0</v>
      </c>
      <c r="BC242" s="28">
        <f>IF(_Engine!$P$11=1,MAX(0,ROUND(BC241+Y242-AI242-AS242,2)),0)</f>
        <v>0</v>
      </c>
      <c r="BD242" s="28">
        <f>IF(_Engine!$P$12=1,MAX(0,ROUND(BD241+Z242-AJ242-AT242,2)),0)</f>
        <v>0</v>
      </c>
      <c r="BE242" s="28">
        <f>ROUND(IFERROR('Debt Planner'!$C$8,0)+IFERROR(C242,0)+MAX(0,_Engine!$E$14-SUM(AA242:AJ242)),2)</f>
        <v>0</v>
      </c>
    </row>
    <row r="243" spans="1:57" x14ac:dyDescent="0.3">
      <c r="A243" s="24">
        <v>235</v>
      </c>
      <c r="B243" s="25">
        <f t="shared" ca="1" si="11"/>
        <v>53317</v>
      </c>
      <c r="C243" s="26">
        <v>0</v>
      </c>
      <c r="D243" s="27">
        <f t="shared" si="9"/>
        <v>0</v>
      </c>
      <c r="E243" s="18" t="str">
        <f>IF(_Engine!$P$3=0,"",IF((AA243+AK243)&gt;0,AA243+AK243,""))</f>
        <v/>
      </c>
      <c r="F243" s="18" t="str">
        <f>IF(_Engine!$P$4=0,"",IF((AB243+AL243)&gt;0,AB243+AL243,""))</f>
        <v/>
      </c>
      <c r="G243" s="18" t="str">
        <f>IF(_Engine!$P$5=0,"",IF((AC243+AM243)&gt;0,AC243+AM243,""))</f>
        <v/>
      </c>
      <c r="H243" s="18" t="str">
        <f>IF(_Engine!$P$6=0,"",IF((AD243+AN243)&gt;0,AD243+AN243,""))</f>
        <v/>
      </c>
      <c r="I243" s="18" t="str">
        <f>IF(_Engine!$P$7=0,"",IF((AE243+AO243)&gt;0,AE243+AO243,""))</f>
        <v/>
      </c>
      <c r="J243" s="18" t="str">
        <f>IF(_Engine!$P$8=0,"",IF((AF243+AP243)&gt;0,AF243+AP243,""))</f>
        <v/>
      </c>
      <c r="K243" s="18" t="str">
        <f>IF(_Engine!$P$9=0,"",IF((AG243+AQ243)&gt;0,AG243+AQ243,""))</f>
        <v/>
      </c>
      <c r="L243" s="18" t="str">
        <f>IF(_Engine!$P$10=0,"",IF((AH243+AR243)&gt;0,AH243+AR243,""))</f>
        <v/>
      </c>
      <c r="M243" s="18" t="str">
        <f>IF(_Engine!$P$11=0,"",IF((AI243+AS243)&gt;0,AI243+AS243,""))</f>
        <v/>
      </c>
      <c r="N243" s="18" t="str">
        <f>IF(_Engine!$P$12=0,"",IF((AJ243+AT243)&gt;0,AJ243+AT243,""))</f>
        <v/>
      </c>
      <c r="O243" s="27">
        <f t="shared" si="10"/>
        <v>0</v>
      </c>
      <c r="Q243" s="28">
        <f>IF(AND(_Engine!$P$3=1,AU242&gt;0),ROUND(AU242*_Engine!$N$3/12,2),0)</f>
        <v>0</v>
      </c>
      <c r="R243" s="28">
        <f>IF(AND(_Engine!$P$4=1,AV242&gt;0),ROUND(AV242*_Engine!$N$4/12,2),0)</f>
        <v>0</v>
      </c>
      <c r="S243" s="28">
        <f>IF(AND(_Engine!$P$5=1,AW242&gt;0),ROUND(AW242*_Engine!$N$5/12,2),0)</f>
        <v>0</v>
      </c>
      <c r="T243" s="28">
        <f>IF(AND(_Engine!$P$6=1,AX242&gt;0),ROUND(AX242*_Engine!$N$6/12,2),0)</f>
        <v>0</v>
      </c>
      <c r="U243" s="28">
        <f>IF(AND(_Engine!$P$7=1,AY242&gt;0),ROUND(AY242*_Engine!$N$7/12,2),0)</f>
        <v>0</v>
      </c>
      <c r="V243" s="28">
        <f>IF(AND(_Engine!$P$8=1,AZ242&gt;0),ROUND(AZ242*_Engine!$N$8/12,2),0)</f>
        <v>0</v>
      </c>
      <c r="W243" s="28">
        <f>IF(AND(_Engine!$P$9=1,BA242&gt;0),ROUND(BA242*_Engine!$N$9/12,2),0)</f>
        <v>0</v>
      </c>
      <c r="X243" s="28">
        <f>IF(AND(_Engine!$P$10=1,BB242&gt;0),ROUND(BB242*_Engine!$N$10/12,2),0)</f>
        <v>0</v>
      </c>
      <c r="Y243" s="28">
        <f>IF(AND(_Engine!$P$11=1,BC242&gt;0),ROUND(BC242*_Engine!$N$11/12,2),0)</f>
        <v>0</v>
      </c>
      <c r="Z243" s="28">
        <f>IF(AND(_Engine!$P$12=1,BD242&gt;0),ROUND(BD242*_Engine!$N$12/12,2),0)</f>
        <v>0</v>
      </c>
      <c r="AA243" s="28">
        <f>IF(AND(_Engine!$P$3=1,AU242&gt;0),ROUND(MIN(_Engine!$O$3,AU242+Q243),2),0)</f>
        <v>0</v>
      </c>
      <c r="AB243" s="28">
        <f>IF(AND(_Engine!$P$4=1,AV242&gt;0),ROUND(MIN(_Engine!$O$4,AV242+R243),2),0)</f>
        <v>0</v>
      </c>
      <c r="AC243" s="28">
        <f>IF(AND(_Engine!$P$5=1,AW242&gt;0),ROUND(MIN(_Engine!$O$5,AW242+S243),2),0)</f>
        <v>0</v>
      </c>
      <c r="AD243" s="28">
        <f>IF(AND(_Engine!$P$6=1,AX242&gt;0),ROUND(MIN(_Engine!$O$6,AX242+T243),2),0)</f>
        <v>0</v>
      </c>
      <c r="AE243" s="28">
        <f>IF(AND(_Engine!$P$7=1,AY242&gt;0),ROUND(MIN(_Engine!$O$7,AY242+U243),2),0)</f>
        <v>0</v>
      </c>
      <c r="AF243" s="28">
        <f>IF(AND(_Engine!$P$8=1,AZ242&gt;0),ROUND(MIN(_Engine!$O$8,AZ242+V243),2),0)</f>
        <v>0</v>
      </c>
      <c r="AG243" s="28">
        <f>IF(AND(_Engine!$P$9=1,BA242&gt;0),ROUND(MIN(_Engine!$O$9,BA242+W243),2),0)</f>
        <v>0</v>
      </c>
      <c r="AH243" s="28">
        <f>IF(AND(_Engine!$P$10=1,BB242&gt;0),ROUND(MIN(_Engine!$O$10,BB242+X243),2),0)</f>
        <v>0</v>
      </c>
      <c r="AI243" s="28">
        <f>IF(AND(_Engine!$P$11=1,BC242&gt;0),ROUND(MIN(_Engine!$O$11,BC242+Y243),2),0)</f>
        <v>0</v>
      </c>
      <c r="AJ243" s="28">
        <f>IF(AND(_Engine!$P$12=1,BD242&gt;0),ROUND(MIN(_Engine!$O$12,BD242+Z243),2),0)</f>
        <v>0</v>
      </c>
      <c r="AK243" s="28">
        <f>IF(AND(_Engine!$P$3=1,AU242&gt;0),ROUND(MAX(0,MIN(AU242+Q243-AA243,BE243-0)),2),0)</f>
        <v>0</v>
      </c>
      <c r="AL243" s="28">
        <f>IF(AND(_Engine!$P$4=1,AV242&gt;0),ROUND(MAX(0,MIN(AV242+R243-AB243,BE243-SUM(AK243:AK243))),2),0)</f>
        <v>0</v>
      </c>
      <c r="AM243" s="28">
        <f>IF(AND(_Engine!$P$5=1,AW242&gt;0),ROUND(MAX(0,MIN(AW242+S243-AC243,BE243-SUM(AK243:AL243))),2),0)</f>
        <v>0</v>
      </c>
      <c r="AN243" s="28">
        <f>IF(AND(_Engine!$P$6=1,AX242&gt;0),ROUND(MAX(0,MIN(AX242+T243-AD243,BE243-SUM(AK243:AM243))),2),0)</f>
        <v>0</v>
      </c>
      <c r="AO243" s="28">
        <f>IF(AND(_Engine!$P$7=1,AY242&gt;0),ROUND(MAX(0,MIN(AY242+U243-AE243,BE243-SUM(AK243:AN243))),2),0)</f>
        <v>0</v>
      </c>
      <c r="AP243" s="28">
        <f>IF(AND(_Engine!$P$8=1,AZ242&gt;0),ROUND(MAX(0,MIN(AZ242+V243-AF243,BE243-SUM(AK243:AO243))),2),0)</f>
        <v>0</v>
      </c>
      <c r="AQ243" s="28">
        <f>IF(AND(_Engine!$P$9=1,BA242&gt;0),ROUND(MAX(0,MIN(BA242+W243-AG243,BE243-SUM(AK243:AP243))),2),0)</f>
        <v>0</v>
      </c>
      <c r="AR243" s="28">
        <f>IF(AND(_Engine!$P$10=1,BB242&gt;0),ROUND(MAX(0,MIN(BB242+X243-AH243,BE243-SUM(AK243:AQ243))),2),0)</f>
        <v>0</v>
      </c>
      <c r="AS243" s="28">
        <f>IF(AND(_Engine!$P$11=1,BC242&gt;0),ROUND(MAX(0,MIN(BC242+Y243-AI243,BE243-SUM(AK243:AR243))),2),0)</f>
        <v>0</v>
      </c>
      <c r="AT243" s="28">
        <f>IF(AND(_Engine!$P$12=1,BD242&gt;0),ROUND(MAX(0,MIN(BD242+Z243-AJ243,BE243-SUM(AK243:AS243))),2),0)</f>
        <v>0</v>
      </c>
      <c r="AU243" s="28">
        <f>IF(_Engine!$P$3=1,MAX(0,ROUND(AU242+Q243-AA243-AK243,2)),0)</f>
        <v>0</v>
      </c>
      <c r="AV243" s="28">
        <f>IF(_Engine!$P$4=1,MAX(0,ROUND(AV242+R243-AB243-AL243,2)),0)</f>
        <v>0</v>
      </c>
      <c r="AW243" s="28">
        <f>IF(_Engine!$P$5=1,MAX(0,ROUND(AW242+S243-AC243-AM243,2)),0)</f>
        <v>0</v>
      </c>
      <c r="AX243" s="28">
        <f>IF(_Engine!$P$6=1,MAX(0,ROUND(AX242+T243-AD243-AN243,2)),0)</f>
        <v>0</v>
      </c>
      <c r="AY243" s="28">
        <f>IF(_Engine!$P$7=1,MAX(0,ROUND(AY242+U243-AE243-AO243,2)),0)</f>
        <v>0</v>
      </c>
      <c r="AZ243" s="28">
        <f>IF(_Engine!$P$8=1,MAX(0,ROUND(AZ242+V243-AF243-AP243,2)),0)</f>
        <v>0</v>
      </c>
      <c r="BA243" s="28">
        <f>IF(_Engine!$P$9=1,MAX(0,ROUND(BA242+W243-AG243-AQ243,2)),0)</f>
        <v>0</v>
      </c>
      <c r="BB243" s="28">
        <f>IF(_Engine!$P$10=1,MAX(0,ROUND(BB242+X243-AH243-AR243,2)),0)</f>
        <v>0</v>
      </c>
      <c r="BC243" s="28">
        <f>IF(_Engine!$P$11=1,MAX(0,ROUND(BC242+Y243-AI243-AS243,2)),0)</f>
        <v>0</v>
      </c>
      <c r="BD243" s="28">
        <f>IF(_Engine!$P$12=1,MAX(0,ROUND(BD242+Z243-AJ243-AT243,2)),0)</f>
        <v>0</v>
      </c>
      <c r="BE243" s="28">
        <f>ROUND(IFERROR('Debt Planner'!$C$8,0)+IFERROR(C243,0)+MAX(0,_Engine!$E$14-SUM(AA243:AJ243)),2)</f>
        <v>0</v>
      </c>
    </row>
    <row r="244" spans="1:57" x14ac:dyDescent="0.3">
      <c r="A244" s="24">
        <v>236</v>
      </c>
      <c r="B244" s="25">
        <f t="shared" ca="1" si="11"/>
        <v>53348</v>
      </c>
      <c r="C244" s="26">
        <v>0</v>
      </c>
      <c r="D244" s="27">
        <f t="shared" si="9"/>
        <v>0</v>
      </c>
      <c r="E244" s="18" t="str">
        <f>IF(_Engine!$P$3=0,"",IF((AA244+AK244)&gt;0,AA244+AK244,""))</f>
        <v/>
      </c>
      <c r="F244" s="18" t="str">
        <f>IF(_Engine!$P$4=0,"",IF((AB244+AL244)&gt;0,AB244+AL244,""))</f>
        <v/>
      </c>
      <c r="G244" s="18" t="str">
        <f>IF(_Engine!$P$5=0,"",IF((AC244+AM244)&gt;0,AC244+AM244,""))</f>
        <v/>
      </c>
      <c r="H244" s="18" t="str">
        <f>IF(_Engine!$P$6=0,"",IF((AD244+AN244)&gt;0,AD244+AN244,""))</f>
        <v/>
      </c>
      <c r="I244" s="18" t="str">
        <f>IF(_Engine!$P$7=0,"",IF((AE244+AO244)&gt;0,AE244+AO244,""))</f>
        <v/>
      </c>
      <c r="J244" s="18" t="str">
        <f>IF(_Engine!$P$8=0,"",IF((AF244+AP244)&gt;0,AF244+AP244,""))</f>
        <v/>
      </c>
      <c r="K244" s="18" t="str">
        <f>IF(_Engine!$P$9=0,"",IF((AG244+AQ244)&gt;0,AG244+AQ244,""))</f>
        <v/>
      </c>
      <c r="L244" s="18" t="str">
        <f>IF(_Engine!$P$10=0,"",IF((AH244+AR244)&gt;0,AH244+AR244,""))</f>
        <v/>
      </c>
      <c r="M244" s="18" t="str">
        <f>IF(_Engine!$P$11=0,"",IF((AI244+AS244)&gt;0,AI244+AS244,""))</f>
        <v/>
      </c>
      <c r="N244" s="18" t="str">
        <f>IF(_Engine!$P$12=0,"",IF((AJ244+AT244)&gt;0,AJ244+AT244,""))</f>
        <v/>
      </c>
      <c r="O244" s="27">
        <f t="shared" si="10"/>
        <v>0</v>
      </c>
      <c r="Q244" s="28">
        <f>IF(AND(_Engine!$P$3=1,AU243&gt;0),ROUND(AU243*_Engine!$N$3/12,2),0)</f>
        <v>0</v>
      </c>
      <c r="R244" s="28">
        <f>IF(AND(_Engine!$P$4=1,AV243&gt;0),ROUND(AV243*_Engine!$N$4/12,2),0)</f>
        <v>0</v>
      </c>
      <c r="S244" s="28">
        <f>IF(AND(_Engine!$P$5=1,AW243&gt;0),ROUND(AW243*_Engine!$N$5/12,2),0)</f>
        <v>0</v>
      </c>
      <c r="T244" s="28">
        <f>IF(AND(_Engine!$P$6=1,AX243&gt;0),ROUND(AX243*_Engine!$N$6/12,2),0)</f>
        <v>0</v>
      </c>
      <c r="U244" s="28">
        <f>IF(AND(_Engine!$P$7=1,AY243&gt;0),ROUND(AY243*_Engine!$N$7/12,2),0)</f>
        <v>0</v>
      </c>
      <c r="V244" s="28">
        <f>IF(AND(_Engine!$P$8=1,AZ243&gt;0),ROUND(AZ243*_Engine!$N$8/12,2),0)</f>
        <v>0</v>
      </c>
      <c r="W244" s="28">
        <f>IF(AND(_Engine!$P$9=1,BA243&gt;0),ROUND(BA243*_Engine!$N$9/12,2),0)</f>
        <v>0</v>
      </c>
      <c r="X244" s="28">
        <f>IF(AND(_Engine!$P$10=1,BB243&gt;0),ROUND(BB243*_Engine!$N$10/12,2),0)</f>
        <v>0</v>
      </c>
      <c r="Y244" s="28">
        <f>IF(AND(_Engine!$P$11=1,BC243&gt;0),ROUND(BC243*_Engine!$N$11/12,2),0)</f>
        <v>0</v>
      </c>
      <c r="Z244" s="28">
        <f>IF(AND(_Engine!$P$12=1,BD243&gt;0),ROUND(BD243*_Engine!$N$12/12,2),0)</f>
        <v>0</v>
      </c>
      <c r="AA244" s="28">
        <f>IF(AND(_Engine!$P$3=1,AU243&gt;0),ROUND(MIN(_Engine!$O$3,AU243+Q244),2),0)</f>
        <v>0</v>
      </c>
      <c r="AB244" s="28">
        <f>IF(AND(_Engine!$P$4=1,AV243&gt;0),ROUND(MIN(_Engine!$O$4,AV243+R244),2),0)</f>
        <v>0</v>
      </c>
      <c r="AC244" s="28">
        <f>IF(AND(_Engine!$P$5=1,AW243&gt;0),ROUND(MIN(_Engine!$O$5,AW243+S244),2),0)</f>
        <v>0</v>
      </c>
      <c r="AD244" s="28">
        <f>IF(AND(_Engine!$P$6=1,AX243&gt;0),ROUND(MIN(_Engine!$O$6,AX243+T244),2),0)</f>
        <v>0</v>
      </c>
      <c r="AE244" s="28">
        <f>IF(AND(_Engine!$P$7=1,AY243&gt;0),ROUND(MIN(_Engine!$O$7,AY243+U244),2),0)</f>
        <v>0</v>
      </c>
      <c r="AF244" s="28">
        <f>IF(AND(_Engine!$P$8=1,AZ243&gt;0),ROUND(MIN(_Engine!$O$8,AZ243+V244),2),0)</f>
        <v>0</v>
      </c>
      <c r="AG244" s="28">
        <f>IF(AND(_Engine!$P$9=1,BA243&gt;0),ROUND(MIN(_Engine!$O$9,BA243+W244),2),0)</f>
        <v>0</v>
      </c>
      <c r="AH244" s="28">
        <f>IF(AND(_Engine!$P$10=1,BB243&gt;0),ROUND(MIN(_Engine!$O$10,BB243+X244),2),0)</f>
        <v>0</v>
      </c>
      <c r="AI244" s="28">
        <f>IF(AND(_Engine!$P$11=1,BC243&gt;0),ROUND(MIN(_Engine!$O$11,BC243+Y244),2),0)</f>
        <v>0</v>
      </c>
      <c r="AJ244" s="28">
        <f>IF(AND(_Engine!$P$12=1,BD243&gt;0),ROUND(MIN(_Engine!$O$12,BD243+Z244),2),0)</f>
        <v>0</v>
      </c>
      <c r="AK244" s="28">
        <f>IF(AND(_Engine!$P$3=1,AU243&gt;0),ROUND(MAX(0,MIN(AU243+Q244-AA244,BE244-0)),2),0)</f>
        <v>0</v>
      </c>
      <c r="AL244" s="28">
        <f>IF(AND(_Engine!$P$4=1,AV243&gt;0),ROUND(MAX(0,MIN(AV243+R244-AB244,BE244-SUM(AK244:AK244))),2),0)</f>
        <v>0</v>
      </c>
      <c r="AM244" s="28">
        <f>IF(AND(_Engine!$P$5=1,AW243&gt;0),ROUND(MAX(0,MIN(AW243+S244-AC244,BE244-SUM(AK244:AL244))),2),0)</f>
        <v>0</v>
      </c>
      <c r="AN244" s="28">
        <f>IF(AND(_Engine!$P$6=1,AX243&gt;0),ROUND(MAX(0,MIN(AX243+T244-AD244,BE244-SUM(AK244:AM244))),2),0)</f>
        <v>0</v>
      </c>
      <c r="AO244" s="28">
        <f>IF(AND(_Engine!$P$7=1,AY243&gt;0),ROUND(MAX(0,MIN(AY243+U244-AE244,BE244-SUM(AK244:AN244))),2),0)</f>
        <v>0</v>
      </c>
      <c r="AP244" s="28">
        <f>IF(AND(_Engine!$P$8=1,AZ243&gt;0),ROUND(MAX(0,MIN(AZ243+V244-AF244,BE244-SUM(AK244:AO244))),2),0)</f>
        <v>0</v>
      </c>
      <c r="AQ244" s="28">
        <f>IF(AND(_Engine!$P$9=1,BA243&gt;0),ROUND(MAX(0,MIN(BA243+W244-AG244,BE244-SUM(AK244:AP244))),2),0)</f>
        <v>0</v>
      </c>
      <c r="AR244" s="28">
        <f>IF(AND(_Engine!$P$10=1,BB243&gt;0),ROUND(MAX(0,MIN(BB243+X244-AH244,BE244-SUM(AK244:AQ244))),2),0)</f>
        <v>0</v>
      </c>
      <c r="AS244" s="28">
        <f>IF(AND(_Engine!$P$11=1,BC243&gt;0),ROUND(MAX(0,MIN(BC243+Y244-AI244,BE244-SUM(AK244:AR244))),2),0)</f>
        <v>0</v>
      </c>
      <c r="AT244" s="28">
        <f>IF(AND(_Engine!$P$12=1,BD243&gt;0),ROUND(MAX(0,MIN(BD243+Z244-AJ244,BE244-SUM(AK244:AS244))),2),0)</f>
        <v>0</v>
      </c>
      <c r="AU244" s="28">
        <f>IF(_Engine!$P$3=1,MAX(0,ROUND(AU243+Q244-AA244-AK244,2)),0)</f>
        <v>0</v>
      </c>
      <c r="AV244" s="28">
        <f>IF(_Engine!$P$4=1,MAX(0,ROUND(AV243+R244-AB244-AL244,2)),0)</f>
        <v>0</v>
      </c>
      <c r="AW244" s="28">
        <f>IF(_Engine!$P$5=1,MAX(0,ROUND(AW243+S244-AC244-AM244,2)),0)</f>
        <v>0</v>
      </c>
      <c r="AX244" s="28">
        <f>IF(_Engine!$P$6=1,MAX(0,ROUND(AX243+T244-AD244-AN244,2)),0)</f>
        <v>0</v>
      </c>
      <c r="AY244" s="28">
        <f>IF(_Engine!$P$7=1,MAX(0,ROUND(AY243+U244-AE244-AO244,2)),0)</f>
        <v>0</v>
      </c>
      <c r="AZ244" s="28">
        <f>IF(_Engine!$P$8=1,MAX(0,ROUND(AZ243+V244-AF244-AP244,2)),0)</f>
        <v>0</v>
      </c>
      <c r="BA244" s="28">
        <f>IF(_Engine!$P$9=1,MAX(0,ROUND(BA243+W244-AG244-AQ244,2)),0)</f>
        <v>0</v>
      </c>
      <c r="BB244" s="28">
        <f>IF(_Engine!$P$10=1,MAX(0,ROUND(BB243+X244-AH244-AR244,2)),0)</f>
        <v>0</v>
      </c>
      <c r="BC244" s="28">
        <f>IF(_Engine!$P$11=1,MAX(0,ROUND(BC243+Y244-AI244-AS244,2)),0)</f>
        <v>0</v>
      </c>
      <c r="BD244" s="28">
        <f>IF(_Engine!$P$12=1,MAX(0,ROUND(BD243+Z244-AJ244-AT244,2)),0)</f>
        <v>0</v>
      </c>
      <c r="BE244" s="28">
        <f>ROUND(IFERROR('Debt Planner'!$C$8,0)+IFERROR(C244,0)+MAX(0,_Engine!$E$14-SUM(AA244:AJ244)),2)</f>
        <v>0</v>
      </c>
    </row>
    <row r="245" spans="1:57" x14ac:dyDescent="0.3">
      <c r="A245" s="24">
        <v>237</v>
      </c>
      <c r="B245" s="25">
        <f t="shared" ca="1" si="11"/>
        <v>53379</v>
      </c>
      <c r="C245" s="26">
        <v>0</v>
      </c>
      <c r="D245" s="27">
        <f t="shared" si="9"/>
        <v>0</v>
      </c>
      <c r="E245" s="18" t="str">
        <f>IF(_Engine!$P$3=0,"",IF((AA245+AK245)&gt;0,AA245+AK245,""))</f>
        <v/>
      </c>
      <c r="F245" s="18" t="str">
        <f>IF(_Engine!$P$4=0,"",IF((AB245+AL245)&gt;0,AB245+AL245,""))</f>
        <v/>
      </c>
      <c r="G245" s="18" t="str">
        <f>IF(_Engine!$P$5=0,"",IF((AC245+AM245)&gt;0,AC245+AM245,""))</f>
        <v/>
      </c>
      <c r="H245" s="18" t="str">
        <f>IF(_Engine!$P$6=0,"",IF((AD245+AN245)&gt;0,AD245+AN245,""))</f>
        <v/>
      </c>
      <c r="I245" s="18" t="str">
        <f>IF(_Engine!$P$7=0,"",IF((AE245+AO245)&gt;0,AE245+AO245,""))</f>
        <v/>
      </c>
      <c r="J245" s="18" t="str">
        <f>IF(_Engine!$P$8=0,"",IF((AF245+AP245)&gt;0,AF245+AP245,""))</f>
        <v/>
      </c>
      <c r="K245" s="18" t="str">
        <f>IF(_Engine!$P$9=0,"",IF((AG245+AQ245)&gt;0,AG245+AQ245,""))</f>
        <v/>
      </c>
      <c r="L245" s="18" t="str">
        <f>IF(_Engine!$P$10=0,"",IF((AH245+AR245)&gt;0,AH245+AR245,""))</f>
        <v/>
      </c>
      <c r="M245" s="18" t="str">
        <f>IF(_Engine!$P$11=0,"",IF((AI245+AS245)&gt;0,AI245+AS245,""))</f>
        <v/>
      </c>
      <c r="N245" s="18" t="str">
        <f>IF(_Engine!$P$12=0,"",IF((AJ245+AT245)&gt;0,AJ245+AT245,""))</f>
        <v/>
      </c>
      <c r="O245" s="27">
        <f t="shared" si="10"/>
        <v>0</v>
      </c>
      <c r="Q245" s="28">
        <f>IF(AND(_Engine!$P$3=1,AU244&gt;0),ROUND(AU244*_Engine!$N$3/12,2),0)</f>
        <v>0</v>
      </c>
      <c r="R245" s="28">
        <f>IF(AND(_Engine!$P$4=1,AV244&gt;0),ROUND(AV244*_Engine!$N$4/12,2),0)</f>
        <v>0</v>
      </c>
      <c r="S245" s="28">
        <f>IF(AND(_Engine!$P$5=1,AW244&gt;0),ROUND(AW244*_Engine!$N$5/12,2),0)</f>
        <v>0</v>
      </c>
      <c r="T245" s="28">
        <f>IF(AND(_Engine!$P$6=1,AX244&gt;0),ROUND(AX244*_Engine!$N$6/12,2),0)</f>
        <v>0</v>
      </c>
      <c r="U245" s="28">
        <f>IF(AND(_Engine!$P$7=1,AY244&gt;0),ROUND(AY244*_Engine!$N$7/12,2),0)</f>
        <v>0</v>
      </c>
      <c r="V245" s="28">
        <f>IF(AND(_Engine!$P$8=1,AZ244&gt;0),ROUND(AZ244*_Engine!$N$8/12,2),0)</f>
        <v>0</v>
      </c>
      <c r="W245" s="28">
        <f>IF(AND(_Engine!$P$9=1,BA244&gt;0),ROUND(BA244*_Engine!$N$9/12,2),0)</f>
        <v>0</v>
      </c>
      <c r="X245" s="28">
        <f>IF(AND(_Engine!$P$10=1,BB244&gt;0),ROUND(BB244*_Engine!$N$10/12,2),0)</f>
        <v>0</v>
      </c>
      <c r="Y245" s="28">
        <f>IF(AND(_Engine!$P$11=1,BC244&gt;0),ROUND(BC244*_Engine!$N$11/12,2),0)</f>
        <v>0</v>
      </c>
      <c r="Z245" s="28">
        <f>IF(AND(_Engine!$P$12=1,BD244&gt;0),ROUND(BD244*_Engine!$N$12/12,2),0)</f>
        <v>0</v>
      </c>
      <c r="AA245" s="28">
        <f>IF(AND(_Engine!$P$3=1,AU244&gt;0),ROUND(MIN(_Engine!$O$3,AU244+Q245),2),0)</f>
        <v>0</v>
      </c>
      <c r="AB245" s="28">
        <f>IF(AND(_Engine!$P$4=1,AV244&gt;0),ROUND(MIN(_Engine!$O$4,AV244+R245),2),0)</f>
        <v>0</v>
      </c>
      <c r="AC245" s="28">
        <f>IF(AND(_Engine!$P$5=1,AW244&gt;0),ROUND(MIN(_Engine!$O$5,AW244+S245),2),0)</f>
        <v>0</v>
      </c>
      <c r="AD245" s="28">
        <f>IF(AND(_Engine!$P$6=1,AX244&gt;0),ROUND(MIN(_Engine!$O$6,AX244+T245),2),0)</f>
        <v>0</v>
      </c>
      <c r="AE245" s="28">
        <f>IF(AND(_Engine!$P$7=1,AY244&gt;0),ROUND(MIN(_Engine!$O$7,AY244+U245),2),0)</f>
        <v>0</v>
      </c>
      <c r="AF245" s="28">
        <f>IF(AND(_Engine!$P$8=1,AZ244&gt;0),ROUND(MIN(_Engine!$O$8,AZ244+V245),2),0)</f>
        <v>0</v>
      </c>
      <c r="AG245" s="28">
        <f>IF(AND(_Engine!$P$9=1,BA244&gt;0),ROUND(MIN(_Engine!$O$9,BA244+W245),2),0)</f>
        <v>0</v>
      </c>
      <c r="AH245" s="28">
        <f>IF(AND(_Engine!$P$10=1,BB244&gt;0),ROUND(MIN(_Engine!$O$10,BB244+X245),2),0)</f>
        <v>0</v>
      </c>
      <c r="AI245" s="28">
        <f>IF(AND(_Engine!$P$11=1,BC244&gt;0),ROUND(MIN(_Engine!$O$11,BC244+Y245),2),0)</f>
        <v>0</v>
      </c>
      <c r="AJ245" s="28">
        <f>IF(AND(_Engine!$P$12=1,BD244&gt;0),ROUND(MIN(_Engine!$O$12,BD244+Z245),2),0)</f>
        <v>0</v>
      </c>
      <c r="AK245" s="28">
        <f>IF(AND(_Engine!$P$3=1,AU244&gt;0),ROUND(MAX(0,MIN(AU244+Q245-AA245,BE245-0)),2),0)</f>
        <v>0</v>
      </c>
      <c r="AL245" s="28">
        <f>IF(AND(_Engine!$P$4=1,AV244&gt;0),ROUND(MAX(0,MIN(AV244+R245-AB245,BE245-SUM(AK245:AK245))),2),0)</f>
        <v>0</v>
      </c>
      <c r="AM245" s="28">
        <f>IF(AND(_Engine!$P$5=1,AW244&gt;0),ROUND(MAX(0,MIN(AW244+S245-AC245,BE245-SUM(AK245:AL245))),2),0)</f>
        <v>0</v>
      </c>
      <c r="AN245" s="28">
        <f>IF(AND(_Engine!$P$6=1,AX244&gt;0),ROUND(MAX(0,MIN(AX244+T245-AD245,BE245-SUM(AK245:AM245))),2),0)</f>
        <v>0</v>
      </c>
      <c r="AO245" s="28">
        <f>IF(AND(_Engine!$P$7=1,AY244&gt;0),ROUND(MAX(0,MIN(AY244+U245-AE245,BE245-SUM(AK245:AN245))),2),0)</f>
        <v>0</v>
      </c>
      <c r="AP245" s="28">
        <f>IF(AND(_Engine!$P$8=1,AZ244&gt;0),ROUND(MAX(0,MIN(AZ244+V245-AF245,BE245-SUM(AK245:AO245))),2),0)</f>
        <v>0</v>
      </c>
      <c r="AQ245" s="28">
        <f>IF(AND(_Engine!$P$9=1,BA244&gt;0),ROUND(MAX(0,MIN(BA244+W245-AG245,BE245-SUM(AK245:AP245))),2),0)</f>
        <v>0</v>
      </c>
      <c r="AR245" s="28">
        <f>IF(AND(_Engine!$P$10=1,BB244&gt;0),ROUND(MAX(0,MIN(BB244+X245-AH245,BE245-SUM(AK245:AQ245))),2),0)</f>
        <v>0</v>
      </c>
      <c r="AS245" s="28">
        <f>IF(AND(_Engine!$P$11=1,BC244&gt;0),ROUND(MAX(0,MIN(BC244+Y245-AI245,BE245-SUM(AK245:AR245))),2),0)</f>
        <v>0</v>
      </c>
      <c r="AT245" s="28">
        <f>IF(AND(_Engine!$P$12=1,BD244&gt;0),ROUND(MAX(0,MIN(BD244+Z245-AJ245,BE245-SUM(AK245:AS245))),2),0)</f>
        <v>0</v>
      </c>
      <c r="AU245" s="28">
        <f>IF(_Engine!$P$3=1,MAX(0,ROUND(AU244+Q245-AA245-AK245,2)),0)</f>
        <v>0</v>
      </c>
      <c r="AV245" s="28">
        <f>IF(_Engine!$P$4=1,MAX(0,ROUND(AV244+R245-AB245-AL245,2)),0)</f>
        <v>0</v>
      </c>
      <c r="AW245" s="28">
        <f>IF(_Engine!$P$5=1,MAX(0,ROUND(AW244+S245-AC245-AM245,2)),0)</f>
        <v>0</v>
      </c>
      <c r="AX245" s="28">
        <f>IF(_Engine!$P$6=1,MAX(0,ROUND(AX244+T245-AD245-AN245,2)),0)</f>
        <v>0</v>
      </c>
      <c r="AY245" s="28">
        <f>IF(_Engine!$P$7=1,MAX(0,ROUND(AY244+U245-AE245-AO245,2)),0)</f>
        <v>0</v>
      </c>
      <c r="AZ245" s="28">
        <f>IF(_Engine!$P$8=1,MAX(0,ROUND(AZ244+V245-AF245-AP245,2)),0)</f>
        <v>0</v>
      </c>
      <c r="BA245" s="28">
        <f>IF(_Engine!$P$9=1,MAX(0,ROUND(BA244+W245-AG245-AQ245,2)),0)</f>
        <v>0</v>
      </c>
      <c r="BB245" s="28">
        <f>IF(_Engine!$P$10=1,MAX(0,ROUND(BB244+X245-AH245-AR245,2)),0)</f>
        <v>0</v>
      </c>
      <c r="BC245" s="28">
        <f>IF(_Engine!$P$11=1,MAX(0,ROUND(BC244+Y245-AI245-AS245,2)),0)</f>
        <v>0</v>
      </c>
      <c r="BD245" s="28">
        <f>IF(_Engine!$P$12=1,MAX(0,ROUND(BD244+Z245-AJ245-AT245,2)),0)</f>
        <v>0</v>
      </c>
      <c r="BE245" s="28">
        <f>ROUND(IFERROR('Debt Planner'!$C$8,0)+IFERROR(C245,0)+MAX(0,_Engine!$E$14-SUM(AA245:AJ245)),2)</f>
        <v>0</v>
      </c>
    </row>
    <row r="246" spans="1:57" x14ac:dyDescent="0.3">
      <c r="A246" s="24">
        <v>238</v>
      </c>
      <c r="B246" s="25">
        <f t="shared" ca="1" si="11"/>
        <v>53407</v>
      </c>
      <c r="C246" s="26">
        <v>0</v>
      </c>
      <c r="D246" s="27">
        <f t="shared" si="9"/>
        <v>0</v>
      </c>
      <c r="E246" s="18" t="str">
        <f>IF(_Engine!$P$3=0,"",IF((AA246+AK246)&gt;0,AA246+AK246,""))</f>
        <v/>
      </c>
      <c r="F246" s="18" t="str">
        <f>IF(_Engine!$P$4=0,"",IF((AB246+AL246)&gt;0,AB246+AL246,""))</f>
        <v/>
      </c>
      <c r="G246" s="18" t="str">
        <f>IF(_Engine!$P$5=0,"",IF((AC246+AM246)&gt;0,AC246+AM246,""))</f>
        <v/>
      </c>
      <c r="H246" s="18" t="str">
        <f>IF(_Engine!$P$6=0,"",IF((AD246+AN246)&gt;0,AD246+AN246,""))</f>
        <v/>
      </c>
      <c r="I246" s="18" t="str">
        <f>IF(_Engine!$P$7=0,"",IF((AE246+AO246)&gt;0,AE246+AO246,""))</f>
        <v/>
      </c>
      <c r="J246" s="18" t="str">
        <f>IF(_Engine!$P$8=0,"",IF((AF246+AP246)&gt;0,AF246+AP246,""))</f>
        <v/>
      </c>
      <c r="K246" s="18" t="str">
        <f>IF(_Engine!$P$9=0,"",IF((AG246+AQ246)&gt;0,AG246+AQ246,""))</f>
        <v/>
      </c>
      <c r="L246" s="18" t="str">
        <f>IF(_Engine!$P$10=0,"",IF((AH246+AR246)&gt;0,AH246+AR246,""))</f>
        <v/>
      </c>
      <c r="M246" s="18" t="str">
        <f>IF(_Engine!$P$11=0,"",IF((AI246+AS246)&gt;0,AI246+AS246,""))</f>
        <v/>
      </c>
      <c r="N246" s="18" t="str">
        <f>IF(_Engine!$P$12=0,"",IF((AJ246+AT246)&gt;0,AJ246+AT246,""))</f>
        <v/>
      </c>
      <c r="O246" s="27">
        <f t="shared" si="10"/>
        <v>0</v>
      </c>
      <c r="Q246" s="28">
        <f>IF(AND(_Engine!$P$3=1,AU245&gt;0),ROUND(AU245*_Engine!$N$3/12,2),0)</f>
        <v>0</v>
      </c>
      <c r="R246" s="28">
        <f>IF(AND(_Engine!$P$4=1,AV245&gt;0),ROUND(AV245*_Engine!$N$4/12,2),0)</f>
        <v>0</v>
      </c>
      <c r="S246" s="28">
        <f>IF(AND(_Engine!$P$5=1,AW245&gt;0),ROUND(AW245*_Engine!$N$5/12,2),0)</f>
        <v>0</v>
      </c>
      <c r="T246" s="28">
        <f>IF(AND(_Engine!$P$6=1,AX245&gt;0),ROUND(AX245*_Engine!$N$6/12,2),0)</f>
        <v>0</v>
      </c>
      <c r="U246" s="28">
        <f>IF(AND(_Engine!$P$7=1,AY245&gt;0),ROUND(AY245*_Engine!$N$7/12,2),0)</f>
        <v>0</v>
      </c>
      <c r="V246" s="28">
        <f>IF(AND(_Engine!$P$8=1,AZ245&gt;0),ROUND(AZ245*_Engine!$N$8/12,2),0)</f>
        <v>0</v>
      </c>
      <c r="W246" s="28">
        <f>IF(AND(_Engine!$P$9=1,BA245&gt;0),ROUND(BA245*_Engine!$N$9/12,2),0)</f>
        <v>0</v>
      </c>
      <c r="X246" s="28">
        <f>IF(AND(_Engine!$P$10=1,BB245&gt;0),ROUND(BB245*_Engine!$N$10/12,2),0)</f>
        <v>0</v>
      </c>
      <c r="Y246" s="28">
        <f>IF(AND(_Engine!$P$11=1,BC245&gt;0),ROUND(BC245*_Engine!$N$11/12,2),0)</f>
        <v>0</v>
      </c>
      <c r="Z246" s="28">
        <f>IF(AND(_Engine!$P$12=1,BD245&gt;0),ROUND(BD245*_Engine!$N$12/12,2),0)</f>
        <v>0</v>
      </c>
      <c r="AA246" s="28">
        <f>IF(AND(_Engine!$P$3=1,AU245&gt;0),ROUND(MIN(_Engine!$O$3,AU245+Q246),2),0)</f>
        <v>0</v>
      </c>
      <c r="AB246" s="28">
        <f>IF(AND(_Engine!$P$4=1,AV245&gt;0),ROUND(MIN(_Engine!$O$4,AV245+R246),2),0)</f>
        <v>0</v>
      </c>
      <c r="AC246" s="28">
        <f>IF(AND(_Engine!$P$5=1,AW245&gt;0),ROUND(MIN(_Engine!$O$5,AW245+S246),2),0)</f>
        <v>0</v>
      </c>
      <c r="AD246" s="28">
        <f>IF(AND(_Engine!$P$6=1,AX245&gt;0),ROUND(MIN(_Engine!$O$6,AX245+T246),2),0)</f>
        <v>0</v>
      </c>
      <c r="AE246" s="28">
        <f>IF(AND(_Engine!$P$7=1,AY245&gt;0),ROUND(MIN(_Engine!$O$7,AY245+U246),2),0)</f>
        <v>0</v>
      </c>
      <c r="AF246" s="28">
        <f>IF(AND(_Engine!$P$8=1,AZ245&gt;0),ROUND(MIN(_Engine!$O$8,AZ245+V246),2),0)</f>
        <v>0</v>
      </c>
      <c r="AG246" s="28">
        <f>IF(AND(_Engine!$P$9=1,BA245&gt;0),ROUND(MIN(_Engine!$O$9,BA245+W246),2),0)</f>
        <v>0</v>
      </c>
      <c r="AH246" s="28">
        <f>IF(AND(_Engine!$P$10=1,BB245&gt;0),ROUND(MIN(_Engine!$O$10,BB245+X246),2),0)</f>
        <v>0</v>
      </c>
      <c r="AI246" s="28">
        <f>IF(AND(_Engine!$P$11=1,BC245&gt;0),ROUND(MIN(_Engine!$O$11,BC245+Y246),2),0)</f>
        <v>0</v>
      </c>
      <c r="AJ246" s="28">
        <f>IF(AND(_Engine!$P$12=1,BD245&gt;0),ROUND(MIN(_Engine!$O$12,BD245+Z246),2),0)</f>
        <v>0</v>
      </c>
      <c r="AK246" s="28">
        <f>IF(AND(_Engine!$P$3=1,AU245&gt;0),ROUND(MAX(0,MIN(AU245+Q246-AA246,BE246-0)),2),0)</f>
        <v>0</v>
      </c>
      <c r="AL246" s="28">
        <f>IF(AND(_Engine!$P$4=1,AV245&gt;0),ROUND(MAX(0,MIN(AV245+R246-AB246,BE246-SUM(AK246:AK246))),2),0)</f>
        <v>0</v>
      </c>
      <c r="AM246" s="28">
        <f>IF(AND(_Engine!$P$5=1,AW245&gt;0),ROUND(MAX(0,MIN(AW245+S246-AC246,BE246-SUM(AK246:AL246))),2),0)</f>
        <v>0</v>
      </c>
      <c r="AN246" s="28">
        <f>IF(AND(_Engine!$P$6=1,AX245&gt;0),ROUND(MAX(0,MIN(AX245+T246-AD246,BE246-SUM(AK246:AM246))),2),0)</f>
        <v>0</v>
      </c>
      <c r="AO246" s="28">
        <f>IF(AND(_Engine!$P$7=1,AY245&gt;0),ROUND(MAX(0,MIN(AY245+U246-AE246,BE246-SUM(AK246:AN246))),2),0)</f>
        <v>0</v>
      </c>
      <c r="AP246" s="28">
        <f>IF(AND(_Engine!$P$8=1,AZ245&gt;0),ROUND(MAX(0,MIN(AZ245+V246-AF246,BE246-SUM(AK246:AO246))),2),0)</f>
        <v>0</v>
      </c>
      <c r="AQ246" s="28">
        <f>IF(AND(_Engine!$P$9=1,BA245&gt;0),ROUND(MAX(0,MIN(BA245+W246-AG246,BE246-SUM(AK246:AP246))),2),0)</f>
        <v>0</v>
      </c>
      <c r="AR246" s="28">
        <f>IF(AND(_Engine!$P$10=1,BB245&gt;0),ROUND(MAX(0,MIN(BB245+X246-AH246,BE246-SUM(AK246:AQ246))),2),0)</f>
        <v>0</v>
      </c>
      <c r="AS246" s="28">
        <f>IF(AND(_Engine!$P$11=1,BC245&gt;0),ROUND(MAX(0,MIN(BC245+Y246-AI246,BE246-SUM(AK246:AR246))),2),0)</f>
        <v>0</v>
      </c>
      <c r="AT246" s="28">
        <f>IF(AND(_Engine!$P$12=1,BD245&gt;0),ROUND(MAX(0,MIN(BD245+Z246-AJ246,BE246-SUM(AK246:AS246))),2),0)</f>
        <v>0</v>
      </c>
      <c r="AU246" s="28">
        <f>IF(_Engine!$P$3=1,MAX(0,ROUND(AU245+Q246-AA246-AK246,2)),0)</f>
        <v>0</v>
      </c>
      <c r="AV246" s="28">
        <f>IF(_Engine!$P$4=1,MAX(0,ROUND(AV245+R246-AB246-AL246,2)),0)</f>
        <v>0</v>
      </c>
      <c r="AW246" s="28">
        <f>IF(_Engine!$P$5=1,MAX(0,ROUND(AW245+S246-AC246-AM246,2)),0)</f>
        <v>0</v>
      </c>
      <c r="AX246" s="28">
        <f>IF(_Engine!$P$6=1,MAX(0,ROUND(AX245+T246-AD246-AN246,2)),0)</f>
        <v>0</v>
      </c>
      <c r="AY246" s="28">
        <f>IF(_Engine!$P$7=1,MAX(0,ROUND(AY245+U246-AE246-AO246,2)),0)</f>
        <v>0</v>
      </c>
      <c r="AZ246" s="28">
        <f>IF(_Engine!$P$8=1,MAX(0,ROUND(AZ245+V246-AF246-AP246,2)),0)</f>
        <v>0</v>
      </c>
      <c r="BA246" s="28">
        <f>IF(_Engine!$P$9=1,MAX(0,ROUND(BA245+W246-AG246-AQ246,2)),0)</f>
        <v>0</v>
      </c>
      <c r="BB246" s="28">
        <f>IF(_Engine!$P$10=1,MAX(0,ROUND(BB245+X246-AH246-AR246,2)),0)</f>
        <v>0</v>
      </c>
      <c r="BC246" s="28">
        <f>IF(_Engine!$P$11=1,MAX(0,ROUND(BC245+Y246-AI246-AS246,2)),0)</f>
        <v>0</v>
      </c>
      <c r="BD246" s="28">
        <f>IF(_Engine!$P$12=1,MAX(0,ROUND(BD245+Z246-AJ246-AT246,2)),0)</f>
        <v>0</v>
      </c>
      <c r="BE246" s="28">
        <f>ROUND(IFERROR('Debt Planner'!$C$8,0)+IFERROR(C246,0)+MAX(0,_Engine!$E$14-SUM(AA246:AJ246)),2)</f>
        <v>0</v>
      </c>
    </row>
    <row r="247" spans="1:57" x14ac:dyDescent="0.3">
      <c r="A247" s="24">
        <v>239</v>
      </c>
      <c r="B247" s="25">
        <f t="shared" ca="1" si="11"/>
        <v>53438</v>
      </c>
      <c r="C247" s="26">
        <v>0</v>
      </c>
      <c r="D247" s="27">
        <f t="shared" si="9"/>
        <v>0</v>
      </c>
      <c r="E247" s="18" t="str">
        <f>IF(_Engine!$P$3=0,"",IF((AA247+AK247)&gt;0,AA247+AK247,""))</f>
        <v/>
      </c>
      <c r="F247" s="18" t="str">
        <f>IF(_Engine!$P$4=0,"",IF((AB247+AL247)&gt;0,AB247+AL247,""))</f>
        <v/>
      </c>
      <c r="G247" s="18" t="str">
        <f>IF(_Engine!$P$5=0,"",IF((AC247+AM247)&gt;0,AC247+AM247,""))</f>
        <v/>
      </c>
      <c r="H247" s="18" t="str">
        <f>IF(_Engine!$P$6=0,"",IF((AD247+AN247)&gt;0,AD247+AN247,""))</f>
        <v/>
      </c>
      <c r="I247" s="18" t="str">
        <f>IF(_Engine!$P$7=0,"",IF((AE247+AO247)&gt;0,AE247+AO247,""))</f>
        <v/>
      </c>
      <c r="J247" s="18" t="str">
        <f>IF(_Engine!$P$8=0,"",IF((AF247+AP247)&gt;0,AF247+AP247,""))</f>
        <v/>
      </c>
      <c r="K247" s="18" t="str">
        <f>IF(_Engine!$P$9=0,"",IF((AG247+AQ247)&gt;0,AG247+AQ247,""))</f>
        <v/>
      </c>
      <c r="L247" s="18" t="str">
        <f>IF(_Engine!$P$10=0,"",IF((AH247+AR247)&gt;0,AH247+AR247,""))</f>
        <v/>
      </c>
      <c r="M247" s="18" t="str">
        <f>IF(_Engine!$P$11=0,"",IF((AI247+AS247)&gt;0,AI247+AS247,""))</f>
        <v/>
      </c>
      <c r="N247" s="18" t="str">
        <f>IF(_Engine!$P$12=0,"",IF((AJ247+AT247)&gt;0,AJ247+AT247,""))</f>
        <v/>
      </c>
      <c r="O247" s="27">
        <f t="shared" si="10"/>
        <v>0</v>
      </c>
      <c r="Q247" s="28">
        <f>IF(AND(_Engine!$P$3=1,AU246&gt;0),ROUND(AU246*_Engine!$N$3/12,2),0)</f>
        <v>0</v>
      </c>
      <c r="R247" s="28">
        <f>IF(AND(_Engine!$P$4=1,AV246&gt;0),ROUND(AV246*_Engine!$N$4/12,2),0)</f>
        <v>0</v>
      </c>
      <c r="S247" s="28">
        <f>IF(AND(_Engine!$P$5=1,AW246&gt;0),ROUND(AW246*_Engine!$N$5/12,2),0)</f>
        <v>0</v>
      </c>
      <c r="T247" s="28">
        <f>IF(AND(_Engine!$P$6=1,AX246&gt;0),ROUND(AX246*_Engine!$N$6/12,2),0)</f>
        <v>0</v>
      </c>
      <c r="U247" s="28">
        <f>IF(AND(_Engine!$P$7=1,AY246&gt;0),ROUND(AY246*_Engine!$N$7/12,2),0)</f>
        <v>0</v>
      </c>
      <c r="V247" s="28">
        <f>IF(AND(_Engine!$P$8=1,AZ246&gt;0),ROUND(AZ246*_Engine!$N$8/12,2),0)</f>
        <v>0</v>
      </c>
      <c r="W247" s="28">
        <f>IF(AND(_Engine!$P$9=1,BA246&gt;0),ROUND(BA246*_Engine!$N$9/12,2),0)</f>
        <v>0</v>
      </c>
      <c r="X247" s="28">
        <f>IF(AND(_Engine!$P$10=1,BB246&gt;0),ROUND(BB246*_Engine!$N$10/12,2),0)</f>
        <v>0</v>
      </c>
      <c r="Y247" s="28">
        <f>IF(AND(_Engine!$P$11=1,BC246&gt;0),ROUND(BC246*_Engine!$N$11/12,2),0)</f>
        <v>0</v>
      </c>
      <c r="Z247" s="28">
        <f>IF(AND(_Engine!$P$12=1,BD246&gt;0),ROUND(BD246*_Engine!$N$12/12,2),0)</f>
        <v>0</v>
      </c>
      <c r="AA247" s="28">
        <f>IF(AND(_Engine!$P$3=1,AU246&gt;0),ROUND(MIN(_Engine!$O$3,AU246+Q247),2),0)</f>
        <v>0</v>
      </c>
      <c r="AB247" s="28">
        <f>IF(AND(_Engine!$P$4=1,AV246&gt;0),ROUND(MIN(_Engine!$O$4,AV246+R247),2),0)</f>
        <v>0</v>
      </c>
      <c r="AC247" s="28">
        <f>IF(AND(_Engine!$P$5=1,AW246&gt;0),ROUND(MIN(_Engine!$O$5,AW246+S247),2),0)</f>
        <v>0</v>
      </c>
      <c r="AD247" s="28">
        <f>IF(AND(_Engine!$P$6=1,AX246&gt;0),ROUND(MIN(_Engine!$O$6,AX246+T247),2),0)</f>
        <v>0</v>
      </c>
      <c r="AE247" s="28">
        <f>IF(AND(_Engine!$P$7=1,AY246&gt;0),ROUND(MIN(_Engine!$O$7,AY246+U247),2),0)</f>
        <v>0</v>
      </c>
      <c r="AF247" s="28">
        <f>IF(AND(_Engine!$P$8=1,AZ246&gt;0),ROUND(MIN(_Engine!$O$8,AZ246+V247),2),0)</f>
        <v>0</v>
      </c>
      <c r="AG247" s="28">
        <f>IF(AND(_Engine!$P$9=1,BA246&gt;0),ROUND(MIN(_Engine!$O$9,BA246+W247),2),0)</f>
        <v>0</v>
      </c>
      <c r="AH247" s="28">
        <f>IF(AND(_Engine!$P$10=1,BB246&gt;0),ROUND(MIN(_Engine!$O$10,BB246+X247),2),0)</f>
        <v>0</v>
      </c>
      <c r="AI247" s="28">
        <f>IF(AND(_Engine!$P$11=1,BC246&gt;0),ROUND(MIN(_Engine!$O$11,BC246+Y247),2),0)</f>
        <v>0</v>
      </c>
      <c r="AJ247" s="28">
        <f>IF(AND(_Engine!$P$12=1,BD246&gt;0),ROUND(MIN(_Engine!$O$12,BD246+Z247),2),0)</f>
        <v>0</v>
      </c>
      <c r="AK247" s="28">
        <f>IF(AND(_Engine!$P$3=1,AU246&gt;0),ROUND(MAX(0,MIN(AU246+Q247-AA247,BE247-0)),2),0)</f>
        <v>0</v>
      </c>
      <c r="AL247" s="28">
        <f>IF(AND(_Engine!$P$4=1,AV246&gt;0),ROUND(MAX(0,MIN(AV246+R247-AB247,BE247-SUM(AK247:AK247))),2),0)</f>
        <v>0</v>
      </c>
      <c r="AM247" s="28">
        <f>IF(AND(_Engine!$P$5=1,AW246&gt;0),ROUND(MAX(0,MIN(AW246+S247-AC247,BE247-SUM(AK247:AL247))),2),0)</f>
        <v>0</v>
      </c>
      <c r="AN247" s="28">
        <f>IF(AND(_Engine!$P$6=1,AX246&gt;0),ROUND(MAX(0,MIN(AX246+T247-AD247,BE247-SUM(AK247:AM247))),2),0)</f>
        <v>0</v>
      </c>
      <c r="AO247" s="28">
        <f>IF(AND(_Engine!$P$7=1,AY246&gt;0),ROUND(MAX(0,MIN(AY246+U247-AE247,BE247-SUM(AK247:AN247))),2),0)</f>
        <v>0</v>
      </c>
      <c r="AP247" s="28">
        <f>IF(AND(_Engine!$P$8=1,AZ246&gt;0),ROUND(MAX(0,MIN(AZ246+V247-AF247,BE247-SUM(AK247:AO247))),2),0)</f>
        <v>0</v>
      </c>
      <c r="AQ247" s="28">
        <f>IF(AND(_Engine!$P$9=1,BA246&gt;0),ROUND(MAX(0,MIN(BA246+W247-AG247,BE247-SUM(AK247:AP247))),2),0)</f>
        <v>0</v>
      </c>
      <c r="AR247" s="28">
        <f>IF(AND(_Engine!$P$10=1,BB246&gt;0),ROUND(MAX(0,MIN(BB246+X247-AH247,BE247-SUM(AK247:AQ247))),2),0)</f>
        <v>0</v>
      </c>
      <c r="AS247" s="28">
        <f>IF(AND(_Engine!$P$11=1,BC246&gt;0),ROUND(MAX(0,MIN(BC246+Y247-AI247,BE247-SUM(AK247:AR247))),2),0)</f>
        <v>0</v>
      </c>
      <c r="AT247" s="28">
        <f>IF(AND(_Engine!$P$12=1,BD246&gt;0),ROUND(MAX(0,MIN(BD246+Z247-AJ247,BE247-SUM(AK247:AS247))),2),0)</f>
        <v>0</v>
      </c>
      <c r="AU247" s="28">
        <f>IF(_Engine!$P$3=1,MAX(0,ROUND(AU246+Q247-AA247-AK247,2)),0)</f>
        <v>0</v>
      </c>
      <c r="AV247" s="28">
        <f>IF(_Engine!$P$4=1,MAX(0,ROUND(AV246+R247-AB247-AL247,2)),0)</f>
        <v>0</v>
      </c>
      <c r="AW247" s="28">
        <f>IF(_Engine!$P$5=1,MAX(0,ROUND(AW246+S247-AC247-AM247,2)),0)</f>
        <v>0</v>
      </c>
      <c r="AX247" s="28">
        <f>IF(_Engine!$P$6=1,MAX(0,ROUND(AX246+T247-AD247-AN247,2)),0)</f>
        <v>0</v>
      </c>
      <c r="AY247" s="28">
        <f>IF(_Engine!$P$7=1,MAX(0,ROUND(AY246+U247-AE247-AO247,2)),0)</f>
        <v>0</v>
      </c>
      <c r="AZ247" s="28">
        <f>IF(_Engine!$P$8=1,MAX(0,ROUND(AZ246+V247-AF247-AP247,2)),0)</f>
        <v>0</v>
      </c>
      <c r="BA247" s="28">
        <f>IF(_Engine!$P$9=1,MAX(0,ROUND(BA246+W247-AG247-AQ247,2)),0)</f>
        <v>0</v>
      </c>
      <c r="BB247" s="28">
        <f>IF(_Engine!$P$10=1,MAX(0,ROUND(BB246+X247-AH247-AR247,2)),0)</f>
        <v>0</v>
      </c>
      <c r="BC247" s="28">
        <f>IF(_Engine!$P$11=1,MAX(0,ROUND(BC246+Y247-AI247-AS247,2)),0)</f>
        <v>0</v>
      </c>
      <c r="BD247" s="28">
        <f>IF(_Engine!$P$12=1,MAX(0,ROUND(BD246+Z247-AJ247-AT247,2)),0)</f>
        <v>0</v>
      </c>
      <c r="BE247" s="28">
        <f>ROUND(IFERROR('Debt Planner'!$C$8,0)+IFERROR(C247,0)+MAX(0,_Engine!$E$14-SUM(AA247:AJ247)),2)</f>
        <v>0</v>
      </c>
    </row>
    <row r="248" spans="1:57" x14ac:dyDescent="0.3">
      <c r="A248" s="24">
        <v>240</v>
      </c>
      <c r="B248" s="25">
        <f t="shared" ca="1" si="11"/>
        <v>53468</v>
      </c>
      <c r="C248" s="26">
        <v>0</v>
      </c>
      <c r="D248" s="27">
        <f t="shared" si="9"/>
        <v>0</v>
      </c>
      <c r="E248" s="18" t="str">
        <f>IF(_Engine!$P$3=0,"",IF((AA248+AK248)&gt;0,AA248+AK248,""))</f>
        <v/>
      </c>
      <c r="F248" s="18" t="str">
        <f>IF(_Engine!$P$4=0,"",IF((AB248+AL248)&gt;0,AB248+AL248,""))</f>
        <v/>
      </c>
      <c r="G248" s="18" t="str">
        <f>IF(_Engine!$P$5=0,"",IF((AC248+AM248)&gt;0,AC248+AM248,""))</f>
        <v/>
      </c>
      <c r="H248" s="18" t="str">
        <f>IF(_Engine!$P$6=0,"",IF((AD248+AN248)&gt;0,AD248+AN248,""))</f>
        <v/>
      </c>
      <c r="I248" s="18" t="str">
        <f>IF(_Engine!$P$7=0,"",IF((AE248+AO248)&gt;0,AE248+AO248,""))</f>
        <v/>
      </c>
      <c r="J248" s="18" t="str">
        <f>IF(_Engine!$P$8=0,"",IF((AF248+AP248)&gt;0,AF248+AP248,""))</f>
        <v/>
      </c>
      <c r="K248" s="18" t="str">
        <f>IF(_Engine!$P$9=0,"",IF((AG248+AQ248)&gt;0,AG248+AQ248,""))</f>
        <v/>
      </c>
      <c r="L248" s="18" t="str">
        <f>IF(_Engine!$P$10=0,"",IF((AH248+AR248)&gt;0,AH248+AR248,""))</f>
        <v/>
      </c>
      <c r="M248" s="18" t="str">
        <f>IF(_Engine!$P$11=0,"",IF((AI248+AS248)&gt;0,AI248+AS248,""))</f>
        <v/>
      </c>
      <c r="N248" s="18" t="str">
        <f>IF(_Engine!$P$12=0,"",IF((AJ248+AT248)&gt;0,AJ248+AT248,""))</f>
        <v/>
      </c>
      <c r="O248" s="27">
        <f t="shared" si="10"/>
        <v>0</v>
      </c>
      <c r="Q248" s="28">
        <f>IF(AND(_Engine!$P$3=1,AU247&gt;0),ROUND(AU247*_Engine!$N$3/12,2),0)</f>
        <v>0</v>
      </c>
      <c r="R248" s="28">
        <f>IF(AND(_Engine!$P$4=1,AV247&gt;0),ROUND(AV247*_Engine!$N$4/12,2),0)</f>
        <v>0</v>
      </c>
      <c r="S248" s="28">
        <f>IF(AND(_Engine!$P$5=1,AW247&gt;0),ROUND(AW247*_Engine!$N$5/12,2),0)</f>
        <v>0</v>
      </c>
      <c r="T248" s="28">
        <f>IF(AND(_Engine!$P$6=1,AX247&gt;0),ROUND(AX247*_Engine!$N$6/12,2),0)</f>
        <v>0</v>
      </c>
      <c r="U248" s="28">
        <f>IF(AND(_Engine!$P$7=1,AY247&gt;0),ROUND(AY247*_Engine!$N$7/12,2),0)</f>
        <v>0</v>
      </c>
      <c r="V248" s="28">
        <f>IF(AND(_Engine!$P$8=1,AZ247&gt;0),ROUND(AZ247*_Engine!$N$8/12,2),0)</f>
        <v>0</v>
      </c>
      <c r="W248" s="28">
        <f>IF(AND(_Engine!$P$9=1,BA247&gt;0),ROUND(BA247*_Engine!$N$9/12,2),0)</f>
        <v>0</v>
      </c>
      <c r="X248" s="28">
        <f>IF(AND(_Engine!$P$10=1,BB247&gt;0),ROUND(BB247*_Engine!$N$10/12,2),0)</f>
        <v>0</v>
      </c>
      <c r="Y248" s="28">
        <f>IF(AND(_Engine!$P$11=1,BC247&gt;0),ROUND(BC247*_Engine!$N$11/12,2),0)</f>
        <v>0</v>
      </c>
      <c r="Z248" s="28">
        <f>IF(AND(_Engine!$P$12=1,BD247&gt;0),ROUND(BD247*_Engine!$N$12/12,2),0)</f>
        <v>0</v>
      </c>
      <c r="AA248" s="28">
        <f>IF(AND(_Engine!$P$3=1,AU247&gt;0),ROUND(MIN(_Engine!$O$3,AU247+Q248),2),0)</f>
        <v>0</v>
      </c>
      <c r="AB248" s="28">
        <f>IF(AND(_Engine!$P$4=1,AV247&gt;0),ROUND(MIN(_Engine!$O$4,AV247+R248),2),0)</f>
        <v>0</v>
      </c>
      <c r="AC248" s="28">
        <f>IF(AND(_Engine!$P$5=1,AW247&gt;0),ROUND(MIN(_Engine!$O$5,AW247+S248),2),0)</f>
        <v>0</v>
      </c>
      <c r="AD248" s="28">
        <f>IF(AND(_Engine!$P$6=1,AX247&gt;0),ROUND(MIN(_Engine!$O$6,AX247+T248),2),0)</f>
        <v>0</v>
      </c>
      <c r="AE248" s="28">
        <f>IF(AND(_Engine!$P$7=1,AY247&gt;0),ROUND(MIN(_Engine!$O$7,AY247+U248),2),0)</f>
        <v>0</v>
      </c>
      <c r="AF248" s="28">
        <f>IF(AND(_Engine!$P$8=1,AZ247&gt;0),ROUND(MIN(_Engine!$O$8,AZ247+V248),2),0)</f>
        <v>0</v>
      </c>
      <c r="AG248" s="28">
        <f>IF(AND(_Engine!$P$9=1,BA247&gt;0),ROUND(MIN(_Engine!$O$9,BA247+W248),2),0)</f>
        <v>0</v>
      </c>
      <c r="AH248" s="28">
        <f>IF(AND(_Engine!$P$10=1,BB247&gt;0),ROUND(MIN(_Engine!$O$10,BB247+X248),2),0)</f>
        <v>0</v>
      </c>
      <c r="AI248" s="28">
        <f>IF(AND(_Engine!$P$11=1,BC247&gt;0),ROUND(MIN(_Engine!$O$11,BC247+Y248),2),0)</f>
        <v>0</v>
      </c>
      <c r="AJ248" s="28">
        <f>IF(AND(_Engine!$P$12=1,BD247&gt;0),ROUND(MIN(_Engine!$O$12,BD247+Z248),2),0)</f>
        <v>0</v>
      </c>
      <c r="AK248" s="28">
        <f>IF(AND(_Engine!$P$3=1,AU247&gt;0),ROUND(MAX(0,MIN(AU247+Q248-AA248,BE248-0)),2),0)</f>
        <v>0</v>
      </c>
      <c r="AL248" s="28">
        <f>IF(AND(_Engine!$P$4=1,AV247&gt;0),ROUND(MAX(0,MIN(AV247+R248-AB248,BE248-SUM(AK248:AK248))),2),0)</f>
        <v>0</v>
      </c>
      <c r="AM248" s="28">
        <f>IF(AND(_Engine!$P$5=1,AW247&gt;0),ROUND(MAX(0,MIN(AW247+S248-AC248,BE248-SUM(AK248:AL248))),2),0)</f>
        <v>0</v>
      </c>
      <c r="AN248" s="28">
        <f>IF(AND(_Engine!$P$6=1,AX247&gt;0),ROUND(MAX(0,MIN(AX247+T248-AD248,BE248-SUM(AK248:AM248))),2),0)</f>
        <v>0</v>
      </c>
      <c r="AO248" s="28">
        <f>IF(AND(_Engine!$P$7=1,AY247&gt;0),ROUND(MAX(0,MIN(AY247+U248-AE248,BE248-SUM(AK248:AN248))),2),0)</f>
        <v>0</v>
      </c>
      <c r="AP248" s="28">
        <f>IF(AND(_Engine!$P$8=1,AZ247&gt;0),ROUND(MAX(0,MIN(AZ247+V248-AF248,BE248-SUM(AK248:AO248))),2),0)</f>
        <v>0</v>
      </c>
      <c r="AQ248" s="28">
        <f>IF(AND(_Engine!$P$9=1,BA247&gt;0),ROUND(MAX(0,MIN(BA247+W248-AG248,BE248-SUM(AK248:AP248))),2),0)</f>
        <v>0</v>
      </c>
      <c r="AR248" s="28">
        <f>IF(AND(_Engine!$P$10=1,BB247&gt;0),ROUND(MAX(0,MIN(BB247+X248-AH248,BE248-SUM(AK248:AQ248))),2),0)</f>
        <v>0</v>
      </c>
      <c r="AS248" s="28">
        <f>IF(AND(_Engine!$P$11=1,BC247&gt;0),ROUND(MAX(0,MIN(BC247+Y248-AI248,BE248-SUM(AK248:AR248))),2),0)</f>
        <v>0</v>
      </c>
      <c r="AT248" s="28">
        <f>IF(AND(_Engine!$P$12=1,BD247&gt;0),ROUND(MAX(0,MIN(BD247+Z248-AJ248,BE248-SUM(AK248:AS248))),2),0)</f>
        <v>0</v>
      </c>
      <c r="AU248" s="28">
        <f>IF(_Engine!$P$3=1,MAX(0,ROUND(AU247+Q248-AA248-AK248,2)),0)</f>
        <v>0</v>
      </c>
      <c r="AV248" s="28">
        <f>IF(_Engine!$P$4=1,MAX(0,ROUND(AV247+R248-AB248-AL248,2)),0)</f>
        <v>0</v>
      </c>
      <c r="AW248" s="28">
        <f>IF(_Engine!$P$5=1,MAX(0,ROUND(AW247+S248-AC248-AM248,2)),0)</f>
        <v>0</v>
      </c>
      <c r="AX248" s="28">
        <f>IF(_Engine!$P$6=1,MAX(0,ROUND(AX247+T248-AD248-AN248,2)),0)</f>
        <v>0</v>
      </c>
      <c r="AY248" s="28">
        <f>IF(_Engine!$P$7=1,MAX(0,ROUND(AY247+U248-AE248-AO248,2)),0)</f>
        <v>0</v>
      </c>
      <c r="AZ248" s="28">
        <f>IF(_Engine!$P$8=1,MAX(0,ROUND(AZ247+V248-AF248-AP248,2)),0)</f>
        <v>0</v>
      </c>
      <c r="BA248" s="28">
        <f>IF(_Engine!$P$9=1,MAX(0,ROUND(BA247+W248-AG248-AQ248,2)),0)</f>
        <v>0</v>
      </c>
      <c r="BB248" s="28">
        <f>IF(_Engine!$P$10=1,MAX(0,ROUND(BB247+X248-AH248-AR248,2)),0)</f>
        <v>0</v>
      </c>
      <c r="BC248" s="28">
        <f>IF(_Engine!$P$11=1,MAX(0,ROUND(BC247+Y248-AI248-AS248,2)),0)</f>
        <v>0</v>
      </c>
      <c r="BD248" s="28">
        <f>IF(_Engine!$P$12=1,MAX(0,ROUND(BD247+Z248-AJ248-AT248,2)),0)</f>
        <v>0</v>
      </c>
      <c r="BE248" s="28">
        <f>ROUND(IFERROR('Debt Planner'!$C$8,0)+IFERROR(C248,0)+MAX(0,_Engine!$E$14-SUM(AA248:AJ248)),2)</f>
        <v>0</v>
      </c>
    </row>
    <row r="249" spans="1:57" x14ac:dyDescent="0.3">
      <c r="A249" s="24">
        <v>241</v>
      </c>
      <c r="B249" s="25">
        <f t="shared" ca="1" si="11"/>
        <v>53499</v>
      </c>
      <c r="C249" s="26">
        <v>0</v>
      </c>
      <c r="D249" s="27">
        <f t="shared" si="9"/>
        <v>0</v>
      </c>
      <c r="E249" s="18" t="str">
        <f>IF(_Engine!$P$3=0,"",IF((AA249+AK249)&gt;0,AA249+AK249,""))</f>
        <v/>
      </c>
      <c r="F249" s="18" t="str">
        <f>IF(_Engine!$P$4=0,"",IF((AB249+AL249)&gt;0,AB249+AL249,""))</f>
        <v/>
      </c>
      <c r="G249" s="18" t="str">
        <f>IF(_Engine!$P$5=0,"",IF((AC249+AM249)&gt;0,AC249+AM249,""))</f>
        <v/>
      </c>
      <c r="H249" s="18" t="str">
        <f>IF(_Engine!$P$6=0,"",IF((AD249+AN249)&gt;0,AD249+AN249,""))</f>
        <v/>
      </c>
      <c r="I249" s="18" t="str">
        <f>IF(_Engine!$P$7=0,"",IF((AE249+AO249)&gt;0,AE249+AO249,""))</f>
        <v/>
      </c>
      <c r="J249" s="18" t="str">
        <f>IF(_Engine!$P$8=0,"",IF((AF249+AP249)&gt;0,AF249+AP249,""))</f>
        <v/>
      </c>
      <c r="K249" s="18" t="str">
        <f>IF(_Engine!$P$9=0,"",IF((AG249+AQ249)&gt;0,AG249+AQ249,""))</f>
        <v/>
      </c>
      <c r="L249" s="18" t="str">
        <f>IF(_Engine!$P$10=0,"",IF((AH249+AR249)&gt;0,AH249+AR249,""))</f>
        <v/>
      </c>
      <c r="M249" s="18" t="str">
        <f>IF(_Engine!$P$11=0,"",IF((AI249+AS249)&gt;0,AI249+AS249,""))</f>
        <v/>
      </c>
      <c r="N249" s="18" t="str">
        <f>IF(_Engine!$P$12=0,"",IF((AJ249+AT249)&gt;0,AJ249+AT249,""))</f>
        <v/>
      </c>
      <c r="O249" s="27">
        <f t="shared" si="10"/>
        <v>0</v>
      </c>
      <c r="Q249" s="28">
        <f>IF(AND(_Engine!$P$3=1,AU248&gt;0),ROUND(AU248*_Engine!$N$3/12,2),0)</f>
        <v>0</v>
      </c>
      <c r="R249" s="28">
        <f>IF(AND(_Engine!$P$4=1,AV248&gt;0),ROUND(AV248*_Engine!$N$4/12,2),0)</f>
        <v>0</v>
      </c>
      <c r="S249" s="28">
        <f>IF(AND(_Engine!$P$5=1,AW248&gt;0),ROUND(AW248*_Engine!$N$5/12,2),0)</f>
        <v>0</v>
      </c>
      <c r="T249" s="28">
        <f>IF(AND(_Engine!$P$6=1,AX248&gt;0),ROUND(AX248*_Engine!$N$6/12,2),0)</f>
        <v>0</v>
      </c>
      <c r="U249" s="28">
        <f>IF(AND(_Engine!$P$7=1,AY248&gt;0),ROUND(AY248*_Engine!$N$7/12,2),0)</f>
        <v>0</v>
      </c>
      <c r="V249" s="28">
        <f>IF(AND(_Engine!$P$8=1,AZ248&gt;0),ROUND(AZ248*_Engine!$N$8/12,2),0)</f>
        <v>0</v>
      </c>
      <c r="W249" s="28">
        <f>IF(AND(_Engine!$P$9=1,BA248&gt;0),ROUND(BA248*_Engine!$N$9/12,2),0)</f>
        <v>0</v>
      </c>
      <c r="X249" s="28">
        <f>IF(AND(_Engine!$P$10=1,BB248&gt;0),ROUND(BB248*_Engine!$N$10/12,2),0)</f>
        <v>0</v>
      </c>
      <c r="Y249" s="28">
        <f>IF(AND(_Engine!$P$11=1,BC248&gt;0),ROUND(BC248*_Engine!$N$11/12,2),0)</f>
        <v>0</v>
      </c>
      <c r="Z249" s="28">
        <f>IF(AND(_Engine!$P$12=1,BD248&gt;0),ROUND(BD248*_Engine!$N$12/12,2),0)</f>
        <v>0</v>
      </c>
      <c r="AA249" s="28">
        <f>IF(AND(_Engine!$P$3=1,AU248&gt;0),ROUND(MIN(_Engine!$O$3,AU248+Q249),2),0)</f>
        <v>0</v>
      </c>
      <c r="AB249" s="28">
        <f>IF(AND(_Engine!$P$4=1,AV248&gt;0),ROUND(MIN(_Engine!$O$4,AV248+R249),2),0)</f>
        <v>0</v>
      </c>
      <c r="AC249" s="28">
        <f>IF(AND(_Engine!$P$5=1,AW248&gt;0),ROUND(MIN(_Engine!$O$5,AW248+S249),2),0)</f>
        <v>0</v>
      </c>
      <c r="AD249" s="28">
        <f>IF(AND(_Engine!$P$6=1,AX248&gt;0),ROUND(MIN(_Engine!$O$6,AX248+T249),2),0)</f>
        <v>0</v>
      </c>
      <c r="AE249" s="28">
        <f>IF(AND(_Engine!$P$7=1,AY248&gt;0),ROUND(MIN(_Engine!$O$7,AY248+U249),2),0)</f>
        <v>0</v>
      </c>
      <c r="AF249" s="28">
        <f>IF(AND(_Engine!$P$8=1,AZ248&gt;0),ROUND(MIN(_Engine!$O$8,AZ248+V249),2),0)</f>
        <v>0</v>
      </c>
      <c r="AG249" s="28">
        <f>IF(AND(_Engine!$P$9=1,BA248&gt;0),ROUND(MIN(_Engine!$O$9,BA248+W249),2),0)</f>
        <v>0</v>
      </c>
      <c r="AH249" s="28">
        <f>IF(AND(_Engine!$P$10=1,BB248&gt;0),ROUND(MIN(_Engine!$O$10,BB248+X249),2),0)</f>
        <v>0</v>
      </c>
      <c r="AI249" s="28">
        <f>IF(AND(_Engine!$P$11=1,BC248&gt;0),ROUND(MIN(_Engine!$O$11,BC248+Y249),2),0)</f>
        <v>0</v>
      </c>
      <c r="AJ249" s="28">
        <f>IF(AND(_Engine!$P$12=1,BD248&gt;0),ROUND(MIN(_Engine!$O$12,BD248+Z249),2),0)</f>
        <v>0</v>
      </c>
      <c r="AK249" s="28">
        <f>IF(AND(_Engine!$P$3=1,AU248&gt;0),ROUND(MAX(0,MIN(AU248+Q249-AA249,BE249-0)),2),0)</f>
        <v>0</v>
      </c>
      <c r="AL249" s="28">
        <f>IF(AND(_Engine!$P$4=1,AV248&gt;0),ROUND(MAX(0,MIN(AV248+R249-AB249,BE249-SUM(AK249:AK249))),2),0)</f>
        <v>0</v>
      </c>
      <c r="AM249" s="28">
        <f>IF(AND(_Engine!$P$5=1,AW248&gt;0),ROUND(MAX(0,MIN(AW248+S249-AC249,BE249-SUM(AK249:AL249))),2),0)</f>
        <v>0</v>
      </c>
      <c r="AN249" s="28">
        <f>IF(AND(_Engine!$P$6=1,AX248&gt;0),ROUND(MAX(0,MIN(AX248+T249-AD249,BE249-SUM(AK249:AM249))),2),0)</f>
        <v>0</v>
      </c>
      <c r="AO249" s="28">
        <f>IF(AND(_Engine!$P$7=1,AY248&gt;0),ROUND(MAX(0,MIN(AY248+U249-AE249,BE249-SUM(AK249:AN249))),2),0)</f>
        <v>0</v>
      </c>
      <c r="AP249" s="28">
        <f>IF(AND(_Engine!$P$8=1,AZ248&gt;0),ROUND(MAX(0,MIN(AZ248+V249-AF249,BE249-SUM(AK249:AO249))),2),0)</f>
        <v>0</v>
      </c>
      <c r="AQ249" s="28">
        <f>IF(AND(_Engine!$P$9=1,BA248&gt;0),ROUND(MAX(0,MIN(BA248+W249-AG249,BE249-SUM(AK249:AP249))),2),0)</f>
        <v>0</v>
      </c>
      <c r="AR249" s="28">
        <f>IF(AND(_Engine!$P$10=1,BB248&gt;0),ROUND(MAX(0,MIN(BB248+X249-AH249,BE249-SUM(AK249:AQ249))),2),0)</f>
        <v>0</v>
      </c>
      <c r="AS249" s="28">
        <f>IF(AND(_Engine!$P$11=1,BC248&gt;0),ROUND(MAX(0,MIN(BC248+Y249-AI249,BE249-SUM(AK249:AR249))),2),0)</f>
        <v>0</v>
      </c>
      <c r="AT249" s="28">
        <f>IF(AND(_Engine!$P$12=1,BD248&gt;0),ROUND(MAX(0,MIN(BD248+Z249-AJ249,BE249-SUM(AK249:AS249))),2),0)</f>
        <v>0</v>
      </c>
      <c r="AU249" s="28">
        <f>IF(_Engine!$P$3=1,MAX(0,ROUND(AU248+Q249-AA249-AK249,2)),0)</f>
        <v>0</v>
      </c>
      <c r="AV249" s="28">
        <f>IF(_Engine!$P$4=1,MAX(0,ROUND(AV248+R249-AB249-AL249,2)),0)</f>
        <v>0</v>
      </c>
      <c r="AW249" s="28">
        <f>IF(_Engine!$P$5=1,MAX(0,ROUND(AW248+S249-AC249-AM249,2)),0)</f>
        <v>0</v>
      </c>
      <c r="AX249" s="28">
        <f>IF(_Engine!$P$6=1,MAX(0,ROUND(AX248+T249-AD249-AN249,2)),0)</f>
        <v>0</v>
      </c>
      <c r="AY249" s="28">
        <f>IF(_Engine!$P$7=1,MAX(0,ROUND(AY248+U249-AE249-AO249,2)),0)</f>
        <v>0</v>
      </c>
      <c r="AZ249" s="28">
        <f>IF(_Engine!$P$8=1,MAX(0,ROUND(AZ248+V249-AF249-AP249,2)),0)</f>
        <v>0</v>
      </c>
      <c r="BA249" s="28">
        <f>IF(_Engine!$P$9=1,MAX(0,ROUND(BA248+W249-AG249-AQ249,2)),0)</f>
        <v>0</v>
      </c>
      <c r="BB249" s="28">
        <f>IF(_Engine!$P$10=1,MAX(0,ROUND(BB248+X249-AH249-AR249,2)),0)</f>
        <v>0</v>
      </c>
      <c r="BC249" s="28">
        <f>IF(_Engine!$P$11=1,MAX(0,ROUND(BC248+Y249-AI249-AS249,2)),0)</f>
        <v>0</v>
      </c>
      <c r="BD249" s="28">
        <f>IF(_Engine!$P$12=1,MAX(0,ROUND(BD248+Z249-AJ249-AT249,2)),0)</f>
        <v>0</v>
      </c>
      <c r="BE249" s="28">
        <f>ROUND(IFERROR('Debt Planner'!$C$8,0)+IFERROR(C249,0)+MAX(0,_Engine!$E$14-SUM(AA249:AJ249)),2)</f>
        <v>0</v>
      </c>
    </row>
    <row r="250" spans="1:57" x14ac:dyDescent="0.3">
      <c r="A250" s="24">
        <v>242</v>
      </c>
      <c r="B250" s="25">
        <f t="shared" ca="1" si="11"/>
        <v>53529</v>
      </c>
      <c r="C250" s="26">
        <v>0</v>
      </c>
      <c r="D250" s="27">
        <f t="shared" si="9"/>
        <v>0</v>
      </c>
      <c r="E250" s="18" t="str">
        <f>IF(_Engine!$P$3=0,"",IF((AA250+AK250)&gt;0,AA250+AK250,""))</f>
        <v/>
      </c>
      <c r="F250" s="18" t="str">
        <f>IF(_Engine!$P$4=0,"",IF((AB250+AL250)&gt;0,AB250+AL250,""))</f>
        <v/>
      </c>
      <c r="G250" s="18" t="str">
        <f>IF(_Engine!$P$5=0,"",IF((AC250+AM250)&gt;0,AC250+AM250,""))</f>
        <v/>
      </c>
      <c r="H250" s="18" t="str">
        <f>IF(_Engine!$P$6=0,"",IF((AD250+AN250)&gt;0,AD250+AN250,""))</f>
        <v/>
      </c>
      <c r="I250" s="18" t="str">
        <f>IF(_Engine!$P$7=0,"",IF((AE250+AO250)&gt;0,AE250+AO250,""))</f>
        <v/>
      </c>
      <c r="J250" s="18" t="str">
        <f>IF(_Engine!$P$8=0,"",IF((AF250+AP250)&gt;0,AF250+AP250,""))</f>
        <v/>
      </c>
      <c r="K250" s="18" t="str">
        <f>IF(_Engine!$P$9=0,"",IF((AG250+AQ250)&gt;0,AG250+AQ250,""))</f>
        <v/>
      </c>
      <c r="L250" s="18" t="str">
        <f>IF(_Engine!$P$10=0,"",IF((AH250+AR250)&gt;0,AH250+AR250,""))</f>
        <v/>
      </c>
      <c r="M250" s="18" t="str">
        <f>IF(_Engine!$P$11=0,"",IF((AI250+AS250)&gt;0,AI250+AS250,""))</f>
        <v/>
      </c>
      <c r="N250" s="18" t="str">
        <f>IF(_Engine!$P$12=0,"",IF((AJ250+AT250)&gt;0,AJ250+AT250,""))</f>
        <v/>
      </c>
      <c r="O250" s="27">
        <f t="shared" si="10"/>
        <v>0</v>
      </c>
      <c r="Q250" s="28">
        <f>IF(AND(_Engine!$P$3=1,AU249&gt;0),ROUND(AU249*_Engine!$N$3/12,2),0)</f>
        <v>0</v>
      </c>
      <c r="R250" s="28">
        <f>IF(AND(_Engine!$P$4=1,AV249&gt;0),ROUND(AV249*_Engine!$N$4/12,2),0)</f>
        <v>0</v>
      </c>
      <c r="S250" s="28">
        <f>IF(AND(_Engine!$P$5=1,AW249&gt;0),ROUND(AW249*_Engine!$N$5/12,2),0)</f>
        <v>0</v>
      </c>
      <c r="T250" s="28">
        <f>IF(AND(_Engine!$P$6=1,AX249&gt;0),ROUND(AX249*_Engine!$N$6/12,2),0)</f>
        <v>0</v>
      </c>
      <c r="U250" s="28">
        <f>IF(AND(_Engine!$P$7=1,AY249&gt;0),ROUND(AY249*_Engine!$N$7/12,2),0)</f>
        <v>0</v>
      </c>
      <c r="V250" s="28">
        <f>IF(AND(_Engine!$P$8=1,AZ249&gt;0),ROUND(AZ249*_Engine!$N$8/12,2),0)</f>
        <v>0</v>
      </c>
      <c r="W250" s="28">
        <f>IF(AND(_Engine!$P$9=1,BA249&gt;0),ROUND(BA249*_Engine!$N$9/12,2),0)</f>
        <v>0</v>
      </c>
      <c r="X250" s="28">
        <f>IF(AND(_Engine!$P$10=1,BB249&gt;0),ROUND(BB249*_Engine!$N$10/12,2),0)</f>
        <v>0</v>
      </c>
      <c r="Y250" s="28">
        <f>IF(AND(_Engine!$P$11=1,BC249&gt;0),ROUND(BC249*_Engine!$N$11/12,2),0)</f>
        <v>0</v>
      </c>
      <c r="Z250" s="28">
        <f>IF(AND(_Engine!$P$12=1,BD249&gt;0),ROUND(BD249*_Engine!$N$12/12,2),0)</f>
        <v>0</v>
      </c>
      <c r="AA250" s="28">
        <f>IF(AND(_Engine!$P$3=1,AU249&gt;0),ROUND(MIN(_Engine!$O$3,AU249+Q250),2),0)</f>
        <v>0</v>
      </c>
      <c r="AB250" s="28">
        <f>IF(AND(_Engine!$P$4=1,AV249&gt;0),ROUND(MIN(_Engine!$O$4,AV249+R250),2),0)</f>
        <v>0</v>
      </c>
      <c r="AC250" s="28">
        <f>IF(AND(_Engine!$P$5=1,AW249&gt;0),ROUND(MIN(_Engine!$O$5,AW249+S250),2),0)</f>
        <v>0</v>
      </c>
      <c r="AD250" s="28">
        <f>IF(AND(_Engine!$P$6=1,AX249&gt;0),ROUND(MIN(_Engine!$O$6,AX249+T250),2),0)</f>
        <v>0</v>
      </c>
      <c r="AE250" s="28">
        <f>IF(AND(_Engine!$P$7=1,AY249&gt;0),ROUND(MIN(_Engine!$O$7,AY249+U250),2),0)</f>
        <v>0</v>
      </c>
      <c r="AF250" s="28">
        <f>IF(AND(_Engine!$P$8=1,AZ249&gt;0),ROUND(MIN(_Engine!$O$8,AZ249+V250),2),0)</f>
        <v>0</v>
      </c>
      <c r="AG250" s="28">
        <f>IF(AND(_Engine!$P$9=1,BA249&gt;0),ROUND(MIN(_Engine!$O$9,BA249+W250),2),0)</f>
        <v>0</v>
      </c>
      <c r="AH250" s="28">
        <f>IF(AND(_Engine!$P$10=1,BB249&gt;0),ROUND(MIN(_Engine!$O$10,BB249+X250),2),0)</f>
        <v>0</v>
      </c>
      <c r="AI250" s="28">
        <f>IF(AND(_Engine!$P$11=1,BC249&gt;0),ROUND(MIN(_Engine!$O$11,BC249+Y250),2),0)</f>
        <v>0</v>
      </c>
      <c r="AJ250" s="28">
        <f>IF(AND(_Engine!$P$12=1,BD249&gt;0),ROUND(MIN(_Engine!$O$12,BD249+Z250),2),0)</f>
        <v>0</v>
      </c>
      <c r="AK250" s="28">
        <f>IF(AND(_Engine!$P$3=1,AU249&gt;0),ROUND(MAX(0,MIN(AU249+Q250-AA250,BE250-0)),2),0)</f>
        <v>0</v>
      </c>
      <c r="AL250" s="28">
        <f>IF(AND(_Engine!$P$4=1,AV249&gt;0),ROUND(MAX(0,MIN(AV249+R250-AB250,BE250-SUM(AK250:AK250))),2),0)</f>
        <v>0</v>
      </c>
      <c r="AM250" s="28">
        <f>IF(AND(_Engine!$P$5=1,AW249&gt;0),ROUND(MAX(0,MIN(AW249+S250-AC250,BE250-SUM(AK250:AL250))),2),0)</f>
        <v>0</v>
      </c>
      <c r="AN250" s="28">
        <f>IF(AND(_Engine!$P$6=1,AX249&gt;0),ROUND(MAX(0,MIN(AX249+T250-AD250,BE250-SUM(AK250:AM250))),2),0)</f>
        <v>0</v>
      </c>
      <c r="AO250" s="28">
        <f>IF(AND(_Engine!$P$7=1,AY249&gt;0),ROUND(MAX(0,MIN(AY249+U250-AE250,BE250-SUM(AK250:AN250))),2),0)</f>
        <v>0</v>
      </c>
      <c r="AP250" s="28">
        <f>IF(AND(_Engine!$P$8=1,AZ249&gt;0),ROUND(MAX(0,MIN(AZ249+V250-AF250,BE250-SUM(AK250:AO250))),2),0)</f>
        <v>0</v>
      </c>
      <c r="AQ250" s="28">
        <f>IF(AND(_Engine!$P$9=1,BA249&gt;0),ROUND(MAX(0,MIN(BA249+W250-AG250,BE250-SUM(AK250:AP250))),2),0)</f>
        <v>0</v>
      </c>
      <c r="AR250" s="28">
        <f>IF(AND(_Engine!$P$10=1,BB249&gt;0),ROUND(MAX(0,MIN(BB249+X250-AH250,BE250-SUM(AK250:AQ250))),2),0)</f>
        <v>0</v>
      </c>
      <c r="AS250" s="28">
        <f>IF(AND(_Engine!$P$11=1,BC249&gt;0),ROUND(MAX(0,MIN(BC249+Y250-AI250,BE250-SUM(AK250:AR250))),2),0)</f>
        <v>0</v>
      </c>
      <c r="AT250" s="28">
        <f>IF(AND(_Engine!$P$12=1,BD249&gt;0),ROUND(MAX(0,MIN(BD249+Z250-AJ250,BE250-SUM(AK250:AS250))),2),0)</f>
        <v>0</v>
      </c>
      <c r="AU250" s="28">
        <f>IF(_Engine!$P$3=1,MAX(0,ROUND(AU249+Q250-AA250-AK250,2)),0)</f>
        <v>0</v>
      </c>
      <c r="AV250" s="28">
        <f>IF(_Engine!$P$4=1,MAX(0,ROUND(AV249+R250-AB250-AL250,2)),0)</f>
        <v>0</v>
      </c>
      <c r="AW250" s="28">
        <f>IF(_Engine!$P$5=1,MAX(0,ROUND(AW249+S250-AC250-AM250,2)),0)</f>
        <v>0</v>
      </c>
      <c r="AX250" s="28">
        <f>IF(_Engine!$P$6=1,MAX(0,ROUND(AX249+T250-AD250-AN250,2)),0)</f>
        <v>0</v>
      </c>
      <c r="AY250" s="28">
        <f>IF(_Engine!$P$7=1,MAX(0,ROUND(AY249+U250-AE250-AO250,2)),0)</f>
        <v>0</v>
      </c>
      <c r="AZ250" s="28">
        <f>IF(_Engine!$P$8=1,MAX(0,ROUND(AZ249+V250-AF250-AP250,2)),0)</f>
        <v>0</v>
      </c>
      <c r="BA250" s="28">
        <f>IF(_Engine!$P$9=1,MAX(0,ROUND(BA249+W250-AG250-AQ250,2)),0)</f>
        <v>0</v>
      </c>
      <c r="BB250" s="28">
        <f>IF(_Engine!$P$10=1,MAX(0,ROUND(BB249+X250-AH250-AR250,2)),0)</f>
        <v>0</v>
      </c>
      <c r="BC250" s="28">
        <f>IF(_Engine!$P$11=1,MAX(0,ROUND(BC249+Y250-AI250-AS250,2)),0)</f>
        <v>0</v>
      </c>
      <c r="BD250" s="28">
        <f>IF(_Engine!$P$12=1,MAX(0,ROUND(BD249+Z250-AJ250-AT250,2)),0)</f>
        <v>0</v>
      </c>
      <c r="BE250" s="28">
        <f>ROUND(IFERROR('Debt Planner'!$C$8,0)+IFERROR(C250,0)+MAX(0,_Engine!$E$14-SUM(AA250:AJ250)),2)</f>
        <v>0</v>
      </c>
    </row>
    <row r="251" spans="1:57" x14ac:dyDescent="0.3">
      <c r="A251" s="24">
        <v>243</v>
      </c>
      <c r="B251" s="25">
        <f t="shared" ca="1" si="11"/>
        <v>53560</v>
      </c>
      <c r="C251" s="26">
        <v>0</v>
      </c>
      <c r="D251" s="27">
        <f t="shared" si="9"/>
        <v>0</v>
      </c>
      <c r="E251" s="18" t="str">
        <f>IF(_Engine!$P$3=0,"",IF((AA251+AK251)&gt;0,AA251+AK251,""))</f>
        <v/>
      </c>
      <c r="F251" s="18" t="str">
        <f>IF(_Engine!$P$4=0,"",IF((AB251+AL251)&gt;0,AB251+AL251,""))</f>
        <v/>
      </c>
      <c r="G251" s="18" t="str">
        <f>IF(_Engine!$P$5=0,"",IF((AC251+AM251)&gt;0,AC251+AM251,""))</f>
        <v/>
      </c>
      <c r="H251" s="18" t="str">
        <f>IF(_Engine!$P$6=0,"",IF((AD251+AN251)&gt;0,AD251+AN251,""))</f>
        <v/>
      </c>
      <c r="I251" s="18" t="str">
        <f>IF(_Engine!$P$7=0,"",IF((AE251+AO251)&gt;0,AE251+AO251,""))</f>
        <v/>
      </c>
      <c r="J251" s="18" t="str">
        <f>IF(_Engine!$P$8=0,"",IF((AF251+AP251)&gt;0,AF251+AP251,""))</f>
        <v/>
      </c>
      <c r="K251" s="18" t="str">
        <f>IF(_Engine!$P$9=0,"",IF((AG251+AQ251)&gt;0,AG251+AQ251,""))</f>
        <v/>
      </c>
      <c r="L251" s="18" t="str">
        <f>IF(_Engine!$P$10=0,"",IF((AH251+AR251)&gt;0,AH251+AR251,""))</f>
        <v/>
      </c>
      <c r="M251" s="18" t="str">
        <f>IF(_Engine!$P$11=0,"",IF((AI251+AS251)&gt;0,AI251+AS251,""))</f>
        <v/>
      </c>
      <c r="N251" s="18" t="str">
        <f>IF(_Engine!$P$12=0,"",IF((AJ251+AT251)&gt;0,AJ251+AT251,""))</f>
        <v/>
      </c>
      <c r="O251" s="27">
        <f t="shared" si="10"/>
        <v>0</v>
      </c>
      <c r="Q251" s="28">
        <f>IF(AND(_Engine!$P$3=1,AU250&gt;0),ROUND(AU250*_Engine!$N$3/12,2),0)</f>
        <v>0</v>
      </c>
      <c r="R251" s="28">
        <f>IF(AND(_Engine!$P$4=1,AV250&gt;0),ROUND(AV250*_Engine!$N$4/12,2),0)</f>
        <v>0</v>
      </c>
      <c r="S251" s="28">
        <f>IF(AND(_Engine!$P$5=1,AW250&gt;0),ROUND(AW250*_Engine!$N$5/12,2),0)</f>
        <v>0</v>
      </c>
      <c r="T251" s="28">
        <f>IF(AND(_Engine!$P$6=1,AX250&gt;0),ROUND(AX250*_Engine!$N$6/12,2),0)</f>
        <v>0</v>
      </c>
      <c r="U251" s="28">
        <f>IF(AND(_Engine!$P$7=1,AY250&gt;0),ROUND(AY250*_Engine!$N$7/12,2),0)</f>
        <v>0</v>
      </c>
      <c r="V251" s="28">
        <f>IF(AND(_Engine!$P$8=1,AZ250&gt;0),ROUND(AZ250*_Engine!$N$8/12,2),0)</f>
        <v>0</v>
      </c>
      <c r="W251" s="28">
        <f>IF(AND(_Engine!$P$9=1,BA250&gt;0),ROUND(BA250*_Engine!$N$9/12,2),0)</f>
        <v>0</v>
      </c>
      <c r="X251" s="28">
        <f>IF(AND(_Engine!$P$10=1,BB250&gt;0),ROUND(BB250*_Engine!$N$10/12,2),0)</f>
        <v>0</v>
      </c>
      <c r="Y251" s="28">
        <f>IF(AND(_Engine!$P$11=1,BC250&gt;0),ROUND(BC250*_Engine!$N$11/12,2),0)</f>
        <v>0</v>
      </c>
      <c r="Z251" s="28">
        <f>IF(AND(_Engine!$P$12=1,BD250&gt;0),ROUND(BD250*_Engine!$N$12/12,2),0)</f>
        <v>0</v>
      </c>
      <c r="AA251" s="28">
        <f>IF(AND(_Engine!$P$3=1,AU250&gt;0),ROUND(MIN(_Engine!$O$3,AU250+Q251),2),0)</f>
        <v>0</v>
      </c>
      <c r="AB251" s="28">
        <f>IF(AND(_Engine!$P$4=1,AV250&gt;0),ROUND(MIN(_Engine!$O$4,AV250+R251),2),0)</f>
        <v>0</v>
      </c>
      <c r="AC251" s="28">
        <f>IF(AND(_Engine!$P$5=1,AW250&gt;0),ROUND(MIN(_Engine!$O$5,AW250+S251),2),0)</f>
        <v>0</v>
      </c>
      <c r="AD251" s="28">
        <f>IF(AND(_Engine!$P$6=1,AX250&gt;0),ROUND(MIN(_Engine!$O$6,AX250+T251),2),0)</f>
        <v>0</v>
      </c>
      <c r="AE251" s="28">
        <f>IF(AND(_Engine!$P$7=1,AY250&gt;0),ROUND(MIN(_Engine!$O$7,AY250+U251),2),0)</f>
        <v>0</v>
      </c>
      <c r="AF251" s="28">
        <f>IF(AND(_Engine!$P$8=1,AZ250&gt;0),ROUND(MIN(_Engine!$O$8,AZ250+V251),2),0)</f>
        <v>0</v>
      </c>
      <c r="AG251" s="28">
        <f>IF(AND(_Engine!$P$9=1,BA250&gt;0),ROUND(MIN(_Engine!$O$9,BA250+W251),2),0)</f>
        <v>0</v>
      </c>
      <c r="AH251" s="28">
        <f>IF(AND(_Engine!$P$10=1,BB250&gt;0),ROUND(MIN(_Engine!$O$10,BB250+X251),2),0)</f>
        <v>0</v>
      </c>
      <c r="AI251" s="28">
        <f>IF(AND(_Engine!$P$11=1,BC250&gt;0),ROUND(MIN(_Engine!$O$11,BC250+Y251),2),0)</f>
        <v>0</v>
      </c>
      <c r="AJ251" s="28">
        <f>IF(AND(_Engine!$P$12=1,BD250&gt;0),ROUND(MIN(_Engine!$O$12,BD250+Z251),2),0)</f>
        <v>0</v>
      </c>
      <c r="AK251" s="28">
        <f>IF(AND(_Engine!$P$3=1,AU250&gt;0),ROUND(MAX(0,MIN(AU250+Q251-AA251,BE251-0)),2),0)</f>
        <v>0</v>
      </c>
      <c r="AL251" s="28">
        <f>IF(AND(_Engine!$P$4=1,AV250&gt;0),ROUND(MAX(0,MIN(AV250+R251-AB251,BE251-SUM(AK251:AK251))),2),0)</f>
        <v>0</v>
      </c>
      <c r="AM251" s="28">
        <f>IF(AND(_Engine!$P$5=1,AW250&gt;0),ROUND(MAX(0,MIN(AW250+S251-AC251,BE251-SUM(AK251:AL251))),2),0)</f>
        <v>0</v>
      </c>
      <c r="AN251" s="28">
        <f>IF(AND(_Engine!$P$6=1,AX250&gt;0),ROUND(MAX(0,MIN(AX250+T251-AD251,BE251-SUM(AK251:AM251))),2),0)</f>
        <v>0</v>
      </c>
      <c r="AO251" s="28">
        <f>IF(AND(_Engine!$P$7=1,AY250&gt;0),ROUND(MAX(0,MIN(AY250+U251-AE251,BE251-SUM(AK251:AN251))),2),0)</f>
        <v>0</v>
      </c>
      <c r="AP251" s="28">
        <f>IF(AND(_Engine!$P$8=1,AZ250&gt;0),ROUND(MAX(0,MIN(AZ250+V251-AF251,BE251-SUM(AK251:AO251))),2),0)</f>
        <v>0</v>
      </c>
      <c r="AQ251" s="28">
        <f>IF(AND(_Engine!$P$9=1,BA250&gt;0),ROUND(MAX(0,MIN(BA250+W251-AG251,BE251-SUM(AK251:AP251))),2),0)</f>
        <v>0</v>
      </c>
      <c r="AR251" s="28">
        <f>IF(AND(_Engine!$P$10=1,BB250&gt;0),ROUND(MAX(0,MIN(BB250+X251-AH251,BE251-SUM(AK251:AQ251))),2),0)</f>
        <v>0</v>
      </c>
      <c r="AS251" s="28">
        <f>IF(AND(_Engine!$P$11=1,BC250&gt;0),ROUND(MAX(0,MIN(BC250+Y251-AI251,BE251-SUM(AK251:AR251))),2),0)</f>
        <v>0</v>
      </c>
      <c r="AT251" s="28">
        <f>IF(AND(_Engine!$P$12=1,BD250&gt;0),ROUND(MAX(0,MIN(BD250+Z251-AJ251,BE251-SUM(AK251:AS251))),2),0)</f>
        <v>0</v>
      </c>
      <c r="AU251" s="28">
        <f>IF(_Engine!$P$3=1,MAX(0,ROUND(AU250+Q251-AA251-AK251,2)),0)</f>
        <v>0</v>
      </c>
      <c r="AV251" s="28">
        <f>IF(_Engine!$P$4=1,MAX(0,ROUND(AV250+R251-AB251-AL251,2)),0)</f>
        <v>0</v>
      </c>
      <c r="AW251" s="28">
        <f>IF(_Engine!$P$5=1,MAX(0,ROUND(AW250+S251-AC251-AM251,2)),0)</f>
        <v>0</v>
      </c>
      <c r="AX251" s="28">
        <f>IF(_Engine!$P$6=1,MAX(0,ROUND(AX250+T251-AD251-AN251,2)),0)</f>
        <v>0</v>
      </c>
      <c r="AY251" s="28">
        <f>IF(_Engine!$P$7=1,MAX(0,ROUND(AY250+U251-AE251-AO251,2)),0)</f>
        <v>0</v>
      </c>
      <c r="AZ251" s="28">
        <f>IF(_Engine!$P$8=1,MAX(0,ROUND(AZ250+V251-AF251-AP251,2)),0)</f>
        <v>0</v>
      </c>
      <c r="BA251" s="28">
        <f>IF(_Engine!$P$9=1,MAX(0,ROUND(BA250+W251-AG251-AQ251,2)),0)</f>
        <v>0</v>
      </c>
      <c r="BB251" s="28">
        <f>IF(_Engine!$P$10=1,MAX(0,ROUND(BB250+X251-AH251-AR251,2)),0)</f>
        <v>0</v>
      </c>
      <c r="BC251" s="28">
        <f>IF(_Engine!$P$11=1,MAX(0,ROUND(BC250+Y251-AI251-AS251,2)),0)</f>
        <v>0</v>
      </c>
      <c r="BD251" s="28">
        <f>IF(_Engine!$P$12=1,MAX(0,ROUND(BD250+Z251-AJ251-AT251,2)),0)</f>
        <v>0</v>
      </c>
      <c r="BE251" s="28">
        <f>ROUND(IFERROR('Debt Planner'!$C$8,0)+IFERROR(C251,0)+MAX(0,_Engine!$E$14-SUM(AA251:AJ251)),2)</f>
        <v>0</v>
      </c>
    </row>
    <row r="252" spans="1:57" x14ac:dyDescent="0.3">
      <c r="A252" s="24">
        <v>244</v>
      </c>
      <c r="B252" s="25">
        <f t="shared" ca="1" si="11"/>
        <v>53591</v>
      </c>
      <c r="C252" s="26">
        <v>0</v>
      </c>
      <c r="D252" s="27">
        <f t="shared" si="9"/>
        <v>0</v>
      </c>
      <c r="E252" s="18" t="str">
        <f>IF(_Engine!$P$3=0,"",IF((AA252+AK252)&gt;0,AA252+AK252,""))</f>
        <v/>
      </c>
      <c r="F252" s="18" t="str">
        <f>IF(_Engine!$P$4=0,"",IF((AB252+AL252)&gt;0,AB252+AL252,""))</f>
        <v/>
      </c>
      <c r="G252" s="18" t="str">
        <f>IF(_Engine!$P$5=0,"",IF((AC252+AM252)&gt;0,AC252+AM252,""))</f>
        <v/>
      </c>
      <c r="H252" s="18" t="str">
        <f>IF(_Engine!$P$6=0,"",IF((AD252+AN252)&gt;0,AD252+AN252,""))</f>
        <v/>
      </c>
      <c r="I252" s="18" t="str">
        <f>IF(_Engine!$P$7=0,"",IF((AE252+AO252)&gt;0,AE252+AO252,""))</f>
        <v/>
      </c>
      <c r="J252" s="18" t="str">
        <f>IF(_Engine!$P$8=0,"",IF((AF252+AP252)&gt;0,AF252+AP252,""))</f>
        <v/>
      </c>
      <c r="K252" s="18" t="str">
        <f>IF(_Engine!$P$9=0,"",IF((AG252+AQ252)&gt;0,AG252+AQ252,""))</f>
        <v/>
      </c>
      <c r="L252" s="18" t="str">
        <f>IF(_Engine!$P$10=0,"",IF((AH252+AR252)&gt;0,AH252+AR252,""))</f>
        <v/>
      </c>
      <c r="M252" s="18" t="str">
        <f>IF(_Engine!$P$11=0,"",IF((AI252+AS252)&gt;0,AI252+AS252,""))</f>
        <v/>
      </c>
      <c r="N252" s="18" t="str">
        <f>IF(_Engine!$P$12=0,"",IF((AJ252+AT252)&gt;0,AJ252+AT252,""))</f>
        <v/>
      </c>
      <c r="O252" s="27">
        <f t="shared" si="10"/>
        <v>0</v>
      </c>
      <c r="Q252" s="28">
        <f>IF(AND(_Engine!$P$3=1,AU251&gt;0),ROUND(AU251*_Engine!$N$3/12,2),0)</f>
        <v>0</v>
      </c>
      <c r="R252" s="28">
        <f>IF(AND(_Engine!$P$4=1,AV251&gt;0),ROUND(AV251*_Engine!$N$4/12,2),0)</f>
        <v>0</v>
      </c>
      <c r="S252" s="28">
        <f>IF(AND(_Engine!$P$5=1,AW251&gt;0),ROUND(AW251*_Engine!$N$5/12,2),0)</f>
        <v>0</v>
      </c>
      <c r="T252" s="28">
        <f>IF(AND(_Engine!$P$6=1,AX251&gt;0),ROUND(AX251*_Engine!$N$6/12,2),0)</f>
        <v>0</v>
      </c>
      <c r="U252" s="28">
        <f>IF(AND(_Engine!$P$7=1,AY251&gt;0),ROUND(AY251*_Engine!$N$7/12,2),0)</f>
        <v>0</v>
      </c>
      <c r="V252" s="28">
        <f>IF(AND(_Engine!$P$8=1,AZ251&gt;0),ROUND(AZ251*_Engine!$N$8/12,2),0)</f>
        <v>0</v>
      </c>
      <c r="W252" s="28">
        <f>IF(AND(_Engine!$P$9=1,BA251&gt;0),ROUND(BA251*_Engine!$N$9/12,2),0)</f>
        <v>0</v>
      </c>
      <c r="X252" s="28">
        <f>IF(AND(_Engine!$P$10=1,BB251&gt;0),ROUND(BB251*_Engine!$N$10/12,2),0)</f>
        <v>0</v>
      </c>
      <c r="Y252" s="28">
        <f>IF(AND(_Engine!$P$11=1,BC251&gt;0),ROUND(BC251*_Engine!$N$11/12,2),0)</f>
        <v>0</v>
      </c>
      <c r="Z252" s="28">
        <f>IF(AND(_Engine!$P$12=1,BD251&gt;0),ROUND(BD251*_Engine!$N$12/12,2),0)</f>
        <v>0</v>
      </c>
      <c r="AA252" s="28">
        <f>IF(AND(_Engine!$P$3=1,AU251&gt;0),ROUND(MIN(_Engine!$O$3,AU251+Q252),2),0)</f>
        <v>0</v>
      </c>
      <c r="AB252" s="28">
        <f>IF(AND(_Engine!$P$4=1,AV251&gt;0),ROUND(MIN(_Engine!$O$4,AV251+R252),2),0)</f>
        <v>0</v>
      </c>
      <c r="AC252" s="28">
        <f>IF(AND(_Engine!$P$5=1,AW251&gt;0),ROUND(MIN(_Engine!$O$5,AW251+S252),2),0)</f>
        <v>0</v>
      </c>
      <c r="AD252" s="28">
        <f>IF(AND(_Engine!$P$6=1,AX251&gt;0),ROUND(MIN(_Engine!$O$6,AX251+T252),2),0)</f>
        <v>0</v>
      </c>
      <c r="AE252" s="28">
        <f>IF(AND(_Engine!$P$7=1,AY251&gt;0),ROUND(MIN(_Engine!$O$7,AY251+U252),2),0)</f>
        <v>0</v>
      </c>
      <c r="AF252" s="28">
        <f>IF(AND(_Engine!$P$8=1,AZ251&gt;0),ROUND(MIN(_Engine!$O$8,AZ251+V252),2),0)</f>
        <v>0</v>
      </c>
      <c r="AG252" s="28">
        <f>IF(AND(_Engine!$P$9=1,BA251&gt;0),ROUND(MIN(_Engine!$O$9,BA251+W252),2),0)</f>
        <v>0</v>
      </c>
      <c r="AH252" s="28">
        <f>IF(AND(_Engine!$P$10=1,BB251&gt;0),ROUND(MIN(_Engine!$O$10,BB251+X252),2),0)</f>
        <v>0</v>
      </c>
      <c r="AI252" s="28">
        <f>IF(AND(_Engine!$P$11=1,BC251&gt;0),ROUND(MIN(_Engine!$O$11,BC251+Y252),2),0)</f>
        <v>0</v>
      </c>
      <c r="AJ252" s="28">
        <f>IF(AND(_Engine!$P$12=1,BD251&gt;0),ROUND(MIN(_Engine!$O$12,BD251+Z252),2),0)</f>
        <v>0</v>
      </c>
      <c r="AK252" s="28">
        <f>IF(AND(_Engine!$P$3=1,AU251&gt;0),ROUND(MAX(0,MIN(AU251+Q252-AA252,BE252-0)),2),0)</f>
        <v>0</v>
      </c>
      <c r="AL252" s="28">
        <f>IF(AND(_Engine!$P$4=1,AV251&gt;0),ROUND(MAX(0,MIN(AV251+R252-AB252,BE252-SUM(AK252:AK252))),2),0)</f>
        <v>0</v>
      </c>
      <c r="AM252" s="28">
        <f>IF(AND(_Engine!$P$5=1,AW251&gt;0),ROUND(MAX(0,MIN(AW251+S252-AC252,BE252-SUM(AK252:AL252))),2),0)</f>
        <v>0</v>
      </c>
      <c r="AN252" s="28">
        <f>IF(AND(_Engine!$P$6=1,AX251&gt;0),ROUND(MAX(0,MIN(AX251+T252-AD252,BE252-SUM(AK252:AM252))),2),0)</f>
        <v>0</v>
      </c>
      <c r="AO252" s="28">
        <f>IF(AND(_Engine!$P$7=1,AY251&gt;0),ROUND(MAX(0,MIN(AY251+U252-AE252,BE252-SUM(AK252:AN252))),2),0)</f>
        <v>0</v>
      </c>
      <c r="AP252" s="28">
        <f>IF(AND(_Engine!$P$8=1,AZ251&gt;0),ROUND(MAX(0,MIN(AZ251+V252-AF252,BE252-SUM(AK252:AO252))),2),0)</f>
        <v>0</v>
      </c>
      <c r="AQ252" s="28">
        <f>IF(AND(_Engine!$P$9=1,BA251&gt;0),ROUND(MAX(0,MIN(BA251+W252-AG252,BE252-SUM(AK252:AP252))),2),0)</f>
        <v>0</v>
      </c>
      <c r="AR252" s="28">
        <f>IF(AND(_Engine!$P$10=1,BB251&gt;0),ROUND(MAX(0,MIN(BB251+X252-AH252,BE252-SUM(AK252:AQ252))),2),0)</f>
        <v>0</v>
      </c>
      <c r="AS252" s="28">
        <f>IF(AND(_Engine!$P$11=1,BC251&gt;0),ROUND(MAX(0,MIN(BC251+Y252-AI252,BE252-SUM(AK252:AR252))),2),0)</f>
        <v>0</v>
      </c>
      <c r="AT252" s="28">
        <f>IF(AND(_Engine!$P$12=1,BD251&gt;0),ROUND(MAX(0,MIN(BD251+Z252-AJ252,BE252-SUM(AK252:AS252))),2),0)</f>
        <v>0</v>
      </c>
      <c r="AU252" s="28">
        <f>IF(_Engine!$P$3=1,MAX(0,ROUND(AU251+Q252-AA252-AK252,2)),0)</f>
        <v>0</v>
      </c>
      <c r="AV252" s="28">
        <f>IF(_Engine!$P$4=1,MAX(0,ROUND(AV251+R252-AB252-AL252,2)),0)</f>
        <v>0</v>
      </c>
      <c r="AW252" s="28">
        <f>IF(_Engine!$P$5=1,MAX(0,ROUND(AW251+S252-AC252-AM252,2)),0)</f>
        <v>0</v>
      </c>
      <c r="AX252" s="28">
        <f>IF(_Engine!$P$6=1,MAX(0,ROUND(AX251+T252-AD252-AN252,2)),0)</f>
        <v>0</v>
      </c>
      <c r="AY252" s="28">
        <f>IF(_Engine!$P$7=1,MAX(0,ROUND(AY251+U252-AE252-AO252,2)),0)</f>
        <v>0</v>
      </c>
      <c r="AZ252" s="28">
        <f>IF(_Engine!$P$8=1,MAX(0,ROUND(AZ251+V252-AF252-AP252,2)),0)</f>
        <v>0</v>
      </c>
      <c r="BA252" s="28">
        <f>IF(_Engine!$P$9=1,MAX(0,ROUND(BA251+W252-AG252-AQ252,2)),0)</f>
        <v>0</v>
      </c>
      <c r="BB252" s="28">
        <f>IF(_Engine!$P$10=1,MAX(0,ROUND(BB251+X252-AH252-AR252,2)),0)</f>
        <v>0</v>
      </c>
      <c r="BC252" s="28">
        <f>IF(_Engine!$P$11=1,MAX(0,ROUND(BC251+Y252-AI252-AS252,2)),0)</f>
        <v>0</v>
      </c>
      <c r="BD252" s="28">
        <f>IF(_Engine!$P$12=1,MAX(0,ROUND(BD251+Z252-AJ252-AT252,2)),0)</f>
        <v>0</v>
      </c>
      <c r="BE252" s="28">
        <f>ROUND(IFERROR('Debt Planner'!$C$8,0)+IFERROR(C252,0)+MAX(0,_Engine!$E$14-SUM(AA252:AJ252)),2)</f>
        <v>0</v>
      </c>
    </row>
    <row r="253" spans="1:57" x14ac:dyDescent="0.3">
      <c r="A253" s="24">
        <v>245</v>
      </c>
      <c r="B253" s="25">
        <f t="shared" ca="1" si="11"/>
        <v>53621</v>
      </c>
      <c r="C253" s="26">
        <v>0</v>
      </c>
      <c r="D253" s="27">
        <f t="shared" si="9"/>
        <v>0</v>
      </c>
      <c r="E253" s="18" t="str">
        <f>IF(_Engine!$P$3=0,"",IF((AA253+AK253)&gt;0,AA253+AK253,""))</f>
        <v/>
      </c>
      <c r="F253" s="18" t="str">
        <f>IF(_Engine!$P$4=0,"",IF((AB253+AL253)&gt;0,AB253+AL253,""))</f>
        <v/>
      </c>
      <c r="G253" s="18" t="str">
        <f>IF(_Engine!$P$5=0,"",IF((AC253+AM253)&gt;0,AC253+AM253,""))</f>
        <v/>
      </c>
      <c r="H253" s="18" t="str">
        <f>IF(_Engine!$P$6=0,"",IF((AD253+AN253)&gt;0,AD253+AN253,""))</f>
        <v/>
      </c>
      <c r="I253" s="18" t="str">
        <f>IF(_Engine!$P$7=0,"",IF((AE253+AO253)&gt;0,AE253+AO253,""))</f>
        <v/>
      </c>
      <c r="J253" s="18" t="str">
        <f>IF(_Engine!$P$8=0,"",IF((AF253+AP253)&gt;0,AF253+AP253,""))</f>
        <v/>
      </c>
      <c r="K253" s="18" t="str">
        <f>IF(_Engine!$P$9=0,"",IF((AG253+AQ253)&gt;0,AG253+AQ253,""))</f>
        <v/>
      </c>
      <c r="L253" s="18" t="str">
        <f>IF(_Engine!$P$10=0,"",IF((AH253+AR253)&gt;0,AH253+AR253,""))</f>
        <v/>
      </c>
      <c r="M253" s="18" t="str">
        <f>IF(_Engine!$P$11=0,"",IF((AI253+AS253)&gt;0,AI253+AS253,""))</f>
        <v/>
      </c>
      <c r="N253" s="18" t="str">
        <f>IF(_Engine!$P$12=0,"",IF((AJ253+AT253)&gt;0,AJ253+AT253,""))</f>
        <v/>
      </c>
      <c r="O253" s="27">
        <f t="shared" si="10"/>
        <v>0</v>
      </c>
      <c r="Q253" s="28">
        <f>IF(AND(_Engine!$P$3=1,AU252&gt;0),ROUND(AU252*_Engine!$N$3/12,2),0)</f>
        <v>0</v>
      </c>
      <c r="R253" s="28">
        <f>IF(AND(_Engine!$P$4=1,AV252&gt;0),ROUND(AV252*_Engine!$N$4/12,2),0)</f>
        <v>0</v>
      </c>
      <c r="S253" s="28">
        <f>IF(AND(_Engine!$P$5=1,AW252&gt;0),ROUND(AW252*_Engine!$N$5/12,2),0)</f>
        <v>0</v>
      </c>
      <c r="T253" s="28">
        <f>IF(AND(_Engine!$P$6=1,AX252&gt;0),ROUND(AX252*_Engine!$N$6/12,2),0)</f>
        <v>0</v>
      </c>
      <c r="U253" s="28">
        <f>IF(AND(_Engine!$P$7=1,AY252&gt;0),ROUND(AY252*_Engine!$N$7/12,2),0)</f>
        <v>0</v>
      </c>
      <c r="V253" s="28">
        <f>IF(AND(_Engine!$P$8=1,AZ252&gt;0),ROUND(AZ252*_Engine!$N$8/12,2),0)</f>
        <v>0</v>
      </c>
      <c r="W253" s="28">
        <f>IF(AND(_Engine!$P$9=1,BA252&gt;0),ROUND(BA252*_Engine!$N$9/12,2),0)</f>
        <v>0</v>
      </c>
      <c r="X253" s="28">
        <f>IF(AND(_Engine!$P$10=1,BB252&gt;0),ROUND(BB252*_Engine!$N$10/12,2),0)</f>
        <v>0</v>
      </c>
      <c r="Y253" s="28">
        <f>IF(AND(_Engine!$P$11=1,BC252&gt;0),ROUND(BC252*_Engine!$N$11/12,2),0)</f>
        <v>0</v>
      </c>
      <c r="Z253" s="28">
        <f>IF(AND(_Engine!$P$12=1,BD252&gt;0),ROUND(BD252*_Engine!$N$12/12,2),0)</f>
        <v>0</v>
      </c>
      <c r="AA253" s="28">
        <f>IF(AND(_Engine!$P$3=1,AU252&gt;0),ROUND(MIN(_Engine!$O$3,AU252+Q253),2),0)</f>
        <v>0</v>
      </c>
      <c r="AB253" s="28">
        <f>IF(AND(_Engine!$P$4=1,AV252&gt;0),ROUND(MIN(_Engine!$O$4,AV252+R253),2),0)</f>
        <v>0</v>
      </c>
      <c r="AC253" s="28">
        <f>IF(AND(_Engine!$P$5=1,AW252&gt;0),ROUND(MIN(_Engine!$O$5,AW252+S253),2),0)</f>
        <v>0</v>
      </c>
      <c r="AD253" s="28">
        <f>IF(AND(_Engine!$P$6=1,AX252&gt;0),ROUND(MIN(_Engine!$O$6,AX252+T253),2),0)</f>
        <v>0</v>
      </c>
      <c r="AE253" s="28">
        <f>IF(AND(_Engine!$P$7=1,AY252&gt;0),ROUND(MIN(_Engine!$O$7,AY252+U253),2),0)</f>
        <v>0</v>
      </c>
      <c r="AF253" s="28">
        <f>IF(AND(_Engine!$P$8=1,AZ252&gt;0),ROUND(MIN(_Engine!$O$8,AZ252+V253),2),0)</f>
        <v>0</v>
      </c>
      <c r="AG253" s="28">
        <f>IF(AND(_Engine!$P$9=1,BA252&gt;0),ROUND(MIN(_Engine!$O$9,BA252+W253),2),0)</f>
        <v>0</v>
      </c>
      <c r="AH253" s="28">
        <f>IF(AND(_Engine!$P$10=1,BB252&gt;0),ROUND(MIN(_Engine!$O$10,BB252+X253),2),0)</f>
        <v>0</v>
      </c>
      <c r="AI253" s="28">
        <f>IF(AND(_Engine!$P$11=1,BC252&gt;0),ROUND(MIN(_Engine!$O$11,BC252+Y253),2),0)</f>
        <v>0</v>
      </c>
      <c r="AJ253" s="28">
        <f>IF(AND(_Engine!$P$12=1,BD252&gt;0),ROUND(MIN(_Engine!$O$12,BD252+Z253),2),0)</f>
        <v>0</v>
      </c>
      <c r="AK253" s="28">
        <f>IF(AND(_Engine!$P$3=1,AU252&gt;0),ROUND(MAX(0,MIN(AU252+Q253-AA253,BE253-0)),2),0)</f>
        <v>0</v>
      </c>
      <c r="AL253" s="28">
        <f>IF(AND(_Engine!$P$4=1,AV252&gt;0),ROUND(MAX(0,MIN(AV252+R253-AB253,BE253-SUM(AK253:AK253))),2),0)</f>
        <v>0</v>
      </c>
      <c r="AM253" s="28">
        <f>IF(AND(_Engine!$P$5=1,AW252&gt;0),ROUND(MAX(0,MIN(AW252+S253-AC253,BE253-SUM(AK253:AL253))),2),0)</f>
        <v>0</v>
      </c>
      <c r="AN253" s="28">
        <f>IF(AND(_Engine!$P$6=1,AX252&gt;0),ROUND(MAX(0,MIN(AX252+T253-AD253,BE253-SUM(AK253:AM253))),2),0)</f>
        <v>0</v>
      </c>
      <c r="AO253" s="28">
        <f>IF(AND(_Engine!$P$7=1,AY252&gt;0),ROUND(MAX(0,MIN(AY252+U253-AE253,BE253-SUM(AK253:AN253))),2),0)</f>
        <v>0</v>
      </c>
      <c r="AP253" s="28">
        <f>IF(AND(_Engine!$P$8=1,AZ252&gt;0),ROUND(MAX(0,MIN(AZ252+V253-AF253,BE253-SUM(AK253:AO253))),2),0)</f>
        <v>0</v>
      </c>
      <c r="AQ253" s="28">
        <f>IF(AND(_Engine!$P$9=1,BA252&gt;0),ROUND(MAX(0,MIN(BA252+W253-AG253,BE253-SUM(AK253:AP253))),2),0)</f>
        <v>0</v>
      </c>
      <c r="AR253" s="28">
        <f>IF(AND(_Engine!$P$10=1,BB252&gt;0),ROUND(MAX(0,MIN(BB252+X253-AH253,BE253-SUM(AK253:AQ253))),2),0)</f>
        <v>0</v>
      </c>
      <c r="AS253" s="28">
        <f>IF(AND(_Engine!$P$11=1,BC252&gt;0),ROUND(MAX(0,MIN(BC252+Y253-AI253,BE253-SUM(AK253:AR253))),2),0)</f>
        <v>0</v>
      </c>
      <c r="AT253" s="28">
        <f>IF(AND(_Engine!$P$12=1,BD252&gt;0),ROUND(MAX(0,MIN(BD252+Z253-AJ253,BE253-SUM(AK253:AS253))),2),0)</f>
        <v>0</v>
      </c>
      <c r="AU253" s="28">
        <f>IF(_Engine!$P$3=1,MAX(0,ROUND(AU252+Q253-AA253-AK253,2)),0)</f>
        <v>0</v>
      </c>
      <c r="AV253" s="28">
        <f>IF(_Engine!$P$4=1,MAX(0,ROUND(AV252+R253-AB253-AL253,2)),0)</f>
        <v>0</v>
      </c>
      <c r="AW253" s="28">
        <f>IF(_Engine!$P$5=1,MAX(0,ROUND(AW252+S253-AC253-AM253,2)),0)</f>
        <v>0</v>
      </c>
      <c r="AX253" s="28">
        <f>IF(_Engine!$P$6=1,MAX(0,ROUND(AX252+T253-AD253-AN253,2)),0)</f>
        <v>0</v>
      </c>
      <c r="AY253" s="28">
        <f>IF(_Engine!$P$7=1,MAX(0,ROUND(AY252+U253-AE253-AO253,2)),0)</f>
        <v>0</v>
      </c>
      <c r="AZ253" s="28">
        <f>IF(_Engine!$P$8=1,MAX(0,ROUND(AZ252+V253-AF253-AP253,2)),0)</f>
        <v>0</v>
      </c>
      <c r="BA253" s="28">
        <f>IF(_Engine!$P$9=1,MAX(0,ROUND(BA252+W253-AG253-AQ253,2)),0)</f>
        <v>0</v>
      </c>
      <c r="BB253" s="28">
        <f>IF(_Engine!$P$10=1,MAX(0,ROUND(BB252+X253-AH253-AR253,2)),0)</f>
        <v>0</v>
      </c>
      <c r="BC253" s="28">
        <f>IF(_Engine!$P$11=1,MAX(0,ROUND(BC252+Y253-AI253-AS253,2)),0)</f>
        <v>0</v>
      </c>
      <c r="BD253" s="28">
        <f>IF(_Engine!$P$12=1,MAX(0,ROUND(BD252+Z253-AJ253-AT253,2)),0)</f>
        <v>0</v>
      </c>
      <c r="BE253" s="28">
        <f>ROUND(IFERROR('Debt Planner'!$C$8,0)+IFERROR(C253,0)+MAX(0,_Engine!$E$14-SUM(AA253:AJ253)),2)</f>
        <v>0</v>
      </c>
    </row>
    <row r="254" spans="1:57" x14ac:dyDescent="0.3">
      <c r="A254" s="24">
        <v>246</v>
      </c>
      <c r="B254" s="25">
        <f t="shared" ca="1" si="11"/>
        <v>53652</v>
      </c>
      <c r="C254" s="26">
        <v>0</v>
      </c>
      <c r="D254" s="27">
        <f t="shared" si="9"/>
        <v>0</v>
      </c>
      <c r="E254" s="18" t="str">
        <f>IF(_Engine!$P$3=0,"",IF((AA254+AK254)&gt;0,AA254+AK254,""))</f>
        <v/>
      </c>
      <c r="F254" s="18" t="str">
        <f>IF(_Engine!$P$4=0,"",IF((AB254+AL254)&gt;0,AB254+AL254,""))</f>
        <v/>
      </c>
      <c r="G254" s="18" t="str">
        <f>IF(_Engine!$P$5=0,"",IF((AC254+AM254)&gt;0,AC254+AM254,""))</f>
        <v/>
      </c>
      <c r="H254" s="18" t="str">
        <f>IF(_Engine!$P$6=0,"",IF((AD254+AN254)&gt;0,AD254+AN254,""))</f>
        <v/>
      </c>
      <c r="I254" s="18" t="str">
        <f>IF(_Engine!$P$7=0,"",IF((AE254+AO254)&gt;0,AE254+AO254,""))</f>
        <v/>
      </c>
      <c r="J254" s="18" t="str">
        <f>IF(_Engine!$P$8=0,"",IF((AF254+AP254)&gt;0,AF254+AP254,""))</f>
        <v/>
      </c>
      <c r="K254" s="18" t="str">
        <f>IF(_Engine!$P$9=0,"",IF((AG254+AQ254)&gt;0,AG254+AQ254,""))</f>
        <v/>
      </c>
      <c r="L254" s="18" t="str">
        <f>IF(_Engine!$P$10=0,"",IF((AH254+AR254)&gt;0,AH254+AR254,""))</f>
        <v/>
      </c>
      <c r="M254" s="18" t="str">
        <f>IF(_Engine!$P$11=0,"",IF((AI254+AS254)&gt;0,AI254+AS254,""))</f>
        <v/>
      </c>
      <c r="N254" s="18" t="str">
        <f>IF(_Engine!$P$12=0,"",IF((AJ254+AT254)&gt;0,AJ254+AT254,""))</f>
        <v/>
      </c>
      <c r="O254" s="27">
        <f t="shared" si="10"/>
        <v>0</v>
      </c>
      <c r="Q254" s="28">
        <f>IF(AND(_Engine!$P$3=1,AU253&gt;0),ROUND(AU253*_Engine!$N$3/12,2),0)</f>
        <v>0</v>
      </c>
      <c r="R254" s="28">
        <f>IF(AND(_Engine!$P$4=1,AV253&gt;0),ROUND(AV253*_Engine!$N$4/12,2),0)</f>
        <v>0</v>
      </c>
      <c r="S254" s="28">
        <f>IF(AND(_Engine!$P$5=1,AW253&gt;0),ROUND(AW253*_Engine!$N$5/12,2),0)</f>
        <v>0</v>
      </c>
      <c r="T254" s="28">
        <f>IF(AND(_Engine!$P$6=1,AX253&gt;0),ROUND(AX253*_Engine!$N$6/12,2),0)</f>
        <v>0</v>
      </c>
      <c r="U254" s="28">
        <f>IF(AND(_Engine!$P$7=1,AY253&gt;0),ROUND(AY253*_Engine!$N$7/12,2),0)</f>
        <v>0</v>
      </c>
      <c r="V254" s="28">
        <f>IF(AND(_Engine!$P$8=1,AZ253&gt;0),ROUND(AZ253*_Engine!$N$8/12,2),0)</f>
        <v>0</v>
      </c>
      <c r="W254" s="28">
        <f>IF(AND(_Engine!$P$9=1,BA253&gt;0),ROUND(BA253*_Engine!$N$9/12,2),0)</f>
        <v>0</v>
      </c>
      <c r="X254" s="28">
        <f>IF(AND(_Engine!$P$10=1,BB253&gt;0),ROUND(BB253*_Engine!$N$10/12,2),0)</f>
        <v>0</v>
      </c>
      <c r="Y254" s="28">
        <f>IF(AND(_Engine!$P$11=1,BC253&gt;0),ROUND(BC253*_Engine!$N$11/12,2),0)</f>
        <v>0</v>
      </c>
      <c r="Z254" s="28">
        <f>IF(AND(_Engine!$P$12=1,BD253&gt;0),ROUND(BD253*_Engine!$N$12/12,2),0)</f>
        <v>0</v>
      </c>
      <c r="AA254" s="28">
        <f>IF(AND(_Engine!$P$3=1,AU253&gt;0),ROUND(MIN(_Engine!$O$3,AU253+Q254),2),0)</f>
        <v>0</v>
      </c>
      <c r="AB254" s="28">
        <f>IF(AND(_Engine!$P$4=1,AV253&gt;0),ROUND(MIN(_Engine!$O$4,AV253+R254),2),0)</f>
        <v>0</v>
      </c>
      <c r="AC254" s="28">
        <f>IF(AND(_Engine!$P$5=1,AW253&gt;0),ROUND(MIN(_Engine!$O$5,AW253+S254),2),0)</f>
        <v>0</v>
      </c>
      <c r="AD254" s="28">
        <f>IF(AND(_Engine!$P$6=1,AX253&gt;0),ROUND(MIN(_Engine!$O$6,AX253+T254),2),0)</f>
        <v>0</v>
      </c>
      <c r="AE254" s="28">
        <f>IF(AND(_Engine!$P$7=1,AY253&gt;0),ROUND(MIN(_Engine!$O$7,AY253+U254),2),0)</f>
        <v>0</v>
      </c>
      <c r="AF254" s="28">
        <f>IF(AND(_Engine!$P$8=1,AZ253&gt;0),ROUND(MIN(_Engine!$O$8,AZ253+V254),2),0)</f>
        <v>0</v>
      </c>
      <c r="AG254" s="28">
        <f>IF(AND(_Engine!$P$9=1,BA253&gt;0),ROUND(MIN(_Engine!$O$9,BA253+W254),2),0)</f>
        <v>0</v>
      </c>
      <c r="AH254" s="28">
        <f>IF(AND(_Engine!$P$10=1,BB253&gt;0),ROUND(MIN(_Engine!$O$10,BB253+X254),2),0)</f>
        <v>0</v>
      </c>
      <c r="AI254" s="28">
        <f>IF(AND(_Engine!$P$11=1,BC253&gt;0),ROUND(MIN(_Engine!$O$11,BC253+Y254),2),0)</f>
        <v>0</v>
      </c>
      <c r="AJ254" s="28">
        <f>IF(AND(_Engine!$P$12=1,BD253&gt;0),ROUND(MIN(_Engine!$O$12,BD253+Z254),2),0)</f>
        <v>0</v>
      </c>
      <c r="AK254" s="28">
        <f>IF(AND(_Engine!$P$3=1,AU253&gt;0),ROUND(MAX(0,MIN(AU253+Q254-AA254,BE254-0)),2),0)</f>
        <v>0</v>
      </c>
      <c r="AL254" s="28">
        <f>IF(AND(_Engine!$P$4=1,AV253&gt;0),ROUND(MAX(0,MIN(AV253+R254-AB254,BE254-SUM(AK254:AK254))),2),0)</f>
        <v>0</v>
      </c>
      <c r="AM254" s="28">
        <f>IF(AND(_Engine!$P$5=1,AW253&gt;0),ROUND(MAX(0,MIN(AW253+S254-AC254,BE254-SUM(AK254:AL254))),2),0)</f>
        <v>0</v>
      </c>
      <c r="AN254" s="28">
        <f>IF(AND(_Engine!$P$6=1,AX253&gt;0),ROUND(MAX(0,MIN(AX253+T254-AD254,BE254-SUM(AK254:AM254))),2),0)</f>
        <v>0</v>
      </c>
      <c r="AO254" s="28">
        <f>IF(AND(_Engine!$P$7=1,AY253&gt;0),ROUND(MAX(0,MIN(AY253+U254-AE254,BE254-SUM(AK254:AN254))),2),0)</f>
        <v>0</v>
      </c>
      <c r="AP254" s="28">
        <f>IF(AND(_Engine!$P$8=1,AZ253&gt;0),ROUND(MAX(0,MIN(AZ253+V254-AF254,BE254-SUM(AK254:AO254))),2),0)</f>
        <v>0</v>
      </c>
      <c r="AQ254" s="28">
        <f>IF(AND(_Engine!$P$9=1,BA253&gt;0),ROUND(MAX(0,MIN(BA253+W254-AG254,BE254-SUM(AK254:AP254))),2),0)</f>
        <v>0</v>
      </c>
      <c r="AR254" s="28">
        <f>IF(AND(_Engine!$P$10=1,BB253&gt;0),ROUND(MAX(0,MIN(BB253+X254-AH254,BE254-SUM(AK254:AQ254))),2),0)</f>
        <v>0</v>
      </c>
      <c r="AS254" s="28">
        <f>IF(AND(_Engine!$P$11=1,BC253&gt;0),ROUND(MAX(0,MIN(BC253+Y254-AI254,BE254-SUM(AK254:AR254))),2),0)</f>
        <v>0</v>
      </c>
      <c r="AT254" s="28">
        <f>IF(AND(_Engine!$P$12=1,BD253&gt;0),ROUND(MAX(0,MIN(BD253+Z254-AJ254,BE254-SUM(AK254:AS254))),2),0)</f>
        <v>0</v>
      </c>
      <c r="AU254" s="28">
        <f>IF(_Engine!$P$3=1,MAX(0,ROUND(AU253+Q254-AA254-AK254,2)),0)</f>
        <v>0</v>
      </c>
      <c r="AV254" s="28">
        <f>IF(_Engine!$P$4=1,MAX(0,ROUND(AV253+R254-AB254-AL254,2)),0)</f>
        <v>0</v>
      </c>
      <c r="AW254" s="28">
        <f>IF(_Engine!$P$5=1,MAX(0,ROUND(AW253+S254-AC254-AM254,2)),0)</f>
        <v>0</v>
      </c>
      <c r="AX254" s="28">
        <f>IF(_Engine!$P$6=1,MAX(0,ROUND(AX253+T254-AD254-AN254,2)),0)</f>
        <v>0</v>
      </c>
      <c r="AY254" s="28">
        <f>IF(_Engine!$P$7=1,MAX(0,ROUND(AY253+U254-AE254-AO254,2)),0)</f>
        <v>0</v>
      </c>
      <c r="AZ254" s="28">
        <f>IF(_Engine!$P$8=1,MAX(0,ROUND(AZ253+V254-AF254-AP254,2)),0)</f>
        <v>0</v>
      </c>
      <c r="BA254" s="28">
        <f>IF(_Engine!$P$9=1,MAX(0,ROUND(BA253+W254-AG254-AQ254,2)),0)</f>
        <v>0</v>
      </c>
      <c r="BB254" s="28">
        <f>IF(_Engine!$P$10=1,MAX(0,ROUND(BB253+X254-AH254-AR254,2)),0)</f>
        <v>0</v>
      </c>
      <c r="BC254" s="28">
        <f>IF(_Engine!$P$11=1,MAX(0,ROUND(BC253+Y254-AI254-AS254,2)),0)</f>
        <v>0</v>
      </c>
      <c r="BD254" s="28">
        <f>IF(_Engine!$P$12=1,MAX(0,ROUND(BD253+Z254-AJ254-AT254,2)),0)</f>
        <v>0</v>
      </c>
      <c r="BE254" s="28">
        <f>ROUND(IFERROR('Debt Planner'!$C$8,0)+IFERROR(C254,0)+MAX(0,_Engine!$E$14-SUM(AA254:AJ254)),2)</f>
        <v>0</v>
      </c>
    </row>
    <row r="255" spans="1:57" x14ac:dyDescent="0.3">
      <c r="A255" s="24">
        <v>247</v>
      </c>
      <c r="B255" s="25">
        <f t="shared" ca="1" si="11"/>
        <v>53682</v>
      </c>
      <c r="C255" s="26">
        <v>0</v>
      </c>
      <c r="D255" s="27">
        <f t="shared" si="9"/>
        <v>0</v>
      </c>
      <c r="E255" s="18" t="str">
        <f>IF(_Engine!$P$3=0,"",IF((AA255+AK255)&gt;0,AA255+AK255,""))</f>
        <v/>
      </c>
      <c r="F255" s="18" t="str">
        <f>IF(_Engine!$P$4=0,"",IF((AB255+AL255)&gt;0,AB255+AL255,""))</f>
        <v/>
      </c>
      <c r="G255" s="18" t="str">
        <f>IF(_Engine!$P$5=0,"",IF((AC255+AM255)&gt;0,AC255+AM255,""))</f>
        <v/>
      </c>
      <c r="H255" s="18" t="str">
        <f>IF(_Engine!$P$6=0,"",IF((AD255+AN255)&gt;0,AD255+AN255,""))</f>
        <v/>
      </c>
      <c r="I255" s="18" t="str">
        <f>IF(_Engine!$P$7=0,"",IF((AE255+AO255)&gt;0,AE255+AO255,""))</f>
        <v/>
      </c>
      <c r="J255" s="18" t="str">
        <f>IF(_Engine!$P$8=0,"",IF((AF255+AP255)&gt;0,AF255+AP255,""))</f>
        <v/>
      </c>
      <c r="K255" s="18" t="str">
        <f>IF(_Engine!$P$9=0,"",IF((AG255+AQ255)&gt;0,AG255+AQ255,""))</f>
        <v/>
      </c>
      <c r="L255" s="18" t="str">
        <f>IF(_Engine!$P$10=0,"",IF((AH255+AR255)&gt;0,AH255+AR255,""))</f>
        <v/>
      </c>
      <c r="M255" s="18" t="str">
        <f>IF(_Engine!$P$11=0,"",IF((AI255+AS255)&gt;0,AI255+AS255,""))</f>
        <v/>
      </c>
      <c r="N255" s="18" t="str">
        <f>IF(_Engine!$P$12=0,"",IF((AJ255+AT255)&gt;0,AJ255+AT255,""))</f>
        <v/>
      </c>
      <c r="O255" s="27">
        <f t="shared" si="10"/>
        <v>0</v>
      </c>
      <c r="Q255" s="28">
        <f>IF(AND(_Engine!$P$3=1,AU254&gt;0),ROUND(AU254*_Engine!$N$3/12,2),0)</f>
        <v>0</v>
      </c>
      <c r="R255" s="28">
        <f>IF(AND(_Engine!$P$4=1,AV254&gt;0),ROUND(AV254*_Engine!$N$4/12,2),0)</f>
        <v>0</v>
      </c>
      <c r="S255" s="28">
        <f>IF(AND(_Engine!$P$5=1,AW254&gt;0),ROUND(AW254*_Engine!$N$5/12,2),0)</f>
        <v>0</v>
      </c>
      <c r="T255" s="28">
        <f>IF(AND(_Engine!$P$6=1,AX254&gt;0),ROUND(AX254*_Engine!$N$6/12,2),0)</f>
        <v>0</v>
      </c>
      <c r="U255" s="28">
        <f>IF(AND(_Engine!$P$7=1,AY254&gt;0),ROUND(AY254*_Engine!$N$7/12,2),0)</f>
        <v>0</v>
      </c>
      <c r="V255" s="28">
        <f>IF(AND(_Engine!$P$8=1,AZ254&gt;0),ROUND(AZ254*_Engine!$N$8/12,2),0)</f>
        <v>0</v>
      </c>
      <c r="W255" s="28">
        <f>IF(AND(_Engine!$P$9=1,BA254&gt;0),ROUND(BA254*_Engine!$N$9/12,2),0)</f>
        <v>0</v>
      </c>
      <c r="X255" s="28">
        <f>IF(AND(_Engine!$P$10=1,BB254&gt;0),ROUND(BB254*_Engine!$N$10/12,2),0)</f>
        <v>0</v>
      </c>
      <c r="Y255" s="28">
        <f>IF(AND(_Engine!$P$11=1,BC254&gt;0),ROUND(BC254*_Engine!$N$11/12,2),0)</f>
        <v>0</v>
      </c>
      <c r="Z255" s="28">
        <f>IF(AND(_Engine!$P$12=1,BD254&gt;0),ROUND(BD254*_Engine!$N$12/12,2),0)</f>
        <v>0</v>
      </c>
      <c r="AA255" s="28">
        <f>IF(AND(_Engine!$P$3=1,AU254&gt;0),ROUND(MIN(_Engine!$O$3,AU254+Q255),2),0)</f>
        <v>0</v>
      </c>
      <c r="AB255" s="28">
        <f>IF(AND(_Engine!$P$4=1,AV254&gt;0),ROUND(MIN(_Engine!$O$4,AV254+R255),2),0)</f>
        <v>0</v>
      </c>
      <c r="AC255" s="28">
        <f>IF(AND(_Engine!$P$5=1,AW254&gt;0),ROUND(MIN(_Engine!$O$5,AW254+S255),2),0)</f>
        <v>0</v>
      </c>
      <c r="AD255" s="28">
        <f>IF(AND(_Engine!$P$6=1,AX254&gt;0),ROUND(MIN(_Engine!$O$6,AX254+T255),2),0)</f>
        <v>0</v>
      </c>
      <c r="AE255" s="28">
        <f>IF(AND(_Engine!$P$7=1,AY254&gt;0),ROUND(MIN(_Engine!$O$7,AY254+U255),2),0)</f>
        <v>0</v>
      </c>
      <c r="AF255" s="28">
        <f>IF(AND(_Engine!$P$8=1,AZ254&gt;0),ROUND(MIN(_Engine!$O$8,AZ254+V255),2),0)</f>
        <v>0</v>
      </c>
      <c r="AG255" s="28">
        <f>IF(AND(_Engine!$P$9=1,BA254&gt;0),ROUND(MIN(_Engine!$O$9,BA254+W255),2),0)</f>
        <v>0</v>
      </c>
      <c r="AH255" s="28">
        <f>IF(AND(_Engine!$P$10=1,BB254&gt;0),ROUND(MIN(_Engine!$O$10,BB254+X255),2),0)</f>
        <v>0</v>
      </c>
      <c r="AI255" s="28">
        <f>IF(AND(_Engine!$P$11=1,BC254&gt;0),ROUND(MIN(_Engine!$O$11,BC254+Y255),2),0)</f>
        <v>0</v>
      </c>
      <c r="AJ255" s="28">
        <f>IF(AND(_Engine!$P$12=1,BD254&gt;0),ROUND(MIN(_Engine!$O$12,BD254+Z255),2),0)</f>
        <v>0</v>
      </c>
      <c r="AK255" s="28">
        <f>IF(AND(_Engine!$P$3=1,AU254&gt;0),ROUND(MAX(0,MIN(AU254+Q255-AA255,BE255-0)),2),0)</f>
        <v>0</v>
      </c>
      <c r="AL255" s="28">
        <f>IF(AND(_Engine!$P$4=1,AV254&gt;0),ROUND(MAX(0,MIN(AV254+R255-AB255,BE255-SUM(AK255:AK255))),2),0)</f>
        <v>0</v>
      </c>
      <c r="AM255" s="28">
        <f>IF(AND(_Engine!$P$5=1,AW254&gt;0),ROUND(MAX(0,MIN(AW254+S255-AC255,BE255-SUM(AK255:AL255))),2),0)</f>
        <v>0</v>
      </c>
      <c r="AN255" s="28">
        <f>IF(AND(_Engine!$P$6=1,AX254&gt;0),ROUND(MAX(0,MIN(AX254+T255-AD255,BE255-SUM(AK255:AM255))),2),0)</f>
        <v>0</v>
      </c>
      <c r="AO255" s="28">
        <f>IF(AND(_Engine!$P$7=1,AY254&gt;0),ROUND(MAX(0,MIN(AY254+U255-AE255,BE255-SUM(AK255:AN255))),2),0)</f>
        <v>0</v>
      </c>
      <c r="AP255" s="28">
        <f>IF(AND(_Engine!$P$8=1,AZ254&gt;0),ROUND(MAX(0,MIN(AZ254+V255-AF255,BE255-SUM(AK255:AO255))),2),0)</f>
        <v>0</v>
      </c>
      <c r="AQ255" s="28">
        <f>IF(AND(_Engine!$P$9=1,BA254&gt;0),ROUND(MAX(0,MIN(BA254+W255-AG255,BE255-SUM(AK255:AP255))),2),0)</f>
        <v>0</v>
      </c>
      <c r="AR255" s="28">
        <f>IF(AND(_Engine!$P$10=1,BB254&gt;0),ROUND(MAX(0,MIN(BB254+X255-AH255,BE255-SUM(AK255:AQ255))),2),0)</f>
        <v>0</v>
      </c>
      <c r="AS255" s="28">
        <f>IF(AND(_Engine!$P$11=1,BC254&gt;0),ROUND(MAX(0,MIN(BC254+Y255-AI255,BE255-SUM(AK255:AR255))),2),0)</f>
        <v>0</v>
      </c>
      <c r="AT255" s="28">
        <f>IF(AND(_Engine!$P$12=1,BD254&gt;0),ROUND(MAX(0,MIN(BD254+Z255-AJ255,BE255-SUM(AK255:AS255))),2),0)</f>
        <v>0</v>
      </c>
      <c r="AU255" s="28">
        <f>IF(_Engine!$P$3=1,MAX(0,ROUND(AU254+Q255-AA255-AK255,2)),0)</f>
        <v>0</v>
      </c>
      <c r="AV255" s="28">
        <f>IF(_Engine!$P$4=1,MAX(0,ROUND(AV254+R255-AB255-AL255,2)),0)</f>
        <v>0</v>
      </c>
      <c r="AW255" s="28">
        <f>IF(_Engine!$P$5=1,MAX(0,ROUND(AW254+S255-AC255-AM255,2)),0)</f>
        <v>0</v>
      </c>
      <c r="AX255" s="28">
        <f>IF(_Engine!$P$6=1,MAX(0,ROUND(AX254+T255-AD255-AN255,2)),0)</f>
        <v>0</v>
      </c>
      <c r="AY255" s="28">
        <f>IF(_Engine!$P$7=1,MAX(0,ROUND(AY254+U255-AE255-AO255,2)),0)</f>
        <v>0</v>
      </c>
      <c r="AZ255" s="28">
        <f>IF(_Engine!$P$8=1,MAX(0,ROUND(AZ254+V255-AF255-AP255,2)),0)</f>
        <v>0</v>
      </c>
      <c r="BA255" s="28">
        <f>IF(_Engine!$P$9=1,MAX(0,ROUND(BA254+W255-AG255-AQ255,2)),0)</f>
        <v>0</v>
      </c>
      <c r="BB255" s="28">
        <f>IF(_Engine!$P$10=1,MAX(0,ROUND(BB254+X255-AH255-AR255,2)),0)</f>
        <v>0</v>
      </c>
      <c r="BC255" s="28">
        <f>IF(_Engine!$P$11=1,MAX(0,ROUND(BC254+Y255-AI255-AS255,2)),0)</f>
        <v>0</v>
      </c>
      <c r="BD255" s="28">
        <f>IF(_Engine!$P$12=1,MAX(0,ROUND(BD254+Z255-AJ255-AT255,2)),0)</f>
        <v>0</v>
      </c>
      <c r="BE255" s="28">
        <f>ROUND(IFERROR('Debt Planner'!$C$8,0)+IFERROR(C255,0)+MAX(0,_Engine!$E$14-SUM(AA255:AJ255)),2)</f>
        <v>0</v>
      </c>
    </row>
    <row r="256" spans="1:57" x14ac:dyDescent="0.3">
      <c r="A256" s="24">
        <v>248</v>
      </c>
      <c r="B256" s="25">
        <f t="shared" ca="1" si="11"/>
        <v>53713</v>
      </c>
      <c r="C256" s="26">
        <v>0</v>
      </c>
      <c r="D256" s="27">
        <f t="shared" si="9"/>
        <v>0</v>
      </c>
      <c r="E256" s="18" t="str">
        <f>IF(_Engine!$P$3=0,"",IF((AA256+AK256)&gt;0,AA256+AK256,""))</f>
        <v/>
      </c>
      <c r="F256" s="18" t="str">
        <f>IF(_Engine!$P$4=0,"",IF((AB256+AL256)&gt;0,AB256+AL256,""))</f>
        <v/>
      </c>
      <c r="G256" s="18" t="str">
        <f>IF(_Engine!$P$5=0,"",IF((AC256+AM256)&gt;0,AC256+AM256,""))</f>
        <v/>
      </c>
      <c r="H256" s="18" t="str">
        <f>IF(_Engine!$P$6=0,"",IF((AD256+AN256)&gt;0,AD256+AN256,""))</f>
        <v/>
      </c>
      <c r="I256" s="18" t="str">
        <f>IF(_Engine!$P$7=0,"",IF((AE256+AO256)&gt;0,AE256+AO256,""))</f>
        <v/>
      </c>
      <c r="J256" s="18" t="str">
        <f>IF(_Engine!$P$8=0,"",IF((AF256+AP256)&gt;0,AF256+AP256,""))</f>
        <v/>
      </c>
      <c r="K256" s="18" t="str">
        <f>IF(_Engine!$P$9=0,"",IF((AG256+AQ256)&gt;0,AG256+AQ256,""))</f>
        <v/>
      </c>
      <c r="L256" s="18" t="str">
        <f>IF(_Engine!$P$10=0,"",IF((AH256+AR256)&gt;0,AH256+AR256,""))</f>
        <v/>
      </c>
      <c r="M256" s="18" t="str">
        <f>IF(_Engine!$P$11=0,"",IF((AI256+AS256)&gt;0,AI256+AS256,""))</f>
        <v/>
      </c>
      <c r="N256" s="18" t="str">
        <f>IF(_Engine!$P$12=0,"",IF((AJ256+AT256)&gt;0,AJ256+AT256,""))</f>
        <v/>
      </c>
      <c r="O256" s="27">
        <f t="shared" si="10"/>
        <v>0</v>
      </c>
      <c r="Q256" s="28">
        <f>IF(AND(_Engine!$P$3=1,AU255&gt;0),ROUND(AU255*_Engine!$N$3/12,2),0)</f>
        <v>0</v>
      </c>
      <c r="R256" s="28">
        <f>IF(AND(_Engine!$P$4=1,AV255&gt;0),ROUND(AV255*_Engine!$N$4/12,2),0)</f>
        <v>0</v>
      </c>
      <c r="S256" s="28">
        <f>IF(AND(_Engine!$P$5=1,AW255&gt;0),ROUND(AW255*_Engine!$N$5/12,2),0)</f>
        <v>0</v>
      </c>
      <c r="T256" s="28">
        <f>IF(AND(_Engine!$P$6=1,AX255&gt;0),ROUND(AX255*_Engine!$N$6/12,2),0)</f>
        <v>0</v>
      </c>
      <c r="U256" s="28">
        <f>IF(AND(_Engine!$P$7=1,AY255&gt;0),ROUND(AY255*_Engine!$N$7/12,2),0)</f>
        <v>0</v>
      </c>
      <c r="V256" s="28">
        <f>IF(AND(_Engine!$P$8=1,AZ255&gt;0),ROUND(AZ255*_Engine!$N$8/12,2),0)</f>
        <v>0</v>
      </c>
      <c r="W256" s="28">
        <f>IF(AND(_Engine!$P$9=1,BA255&gt;0),ROUND(BA255*_Engine!$N$9/12,2),0)</f>
        <v>0</v>
      </c>
      <c r="X256" s="28">
        <f>IF(AND(_Engine!$P$10=1,BB255&gt;0),ROUND(BB255*_Engine!$N$10/12,2),0)</f>
        <v>0</v>
      </c>
      <c r="Y256" s="28">
        <f>IF(AND(_Engine!$P$11=1,BC255&gt;0),ROUND(BC255*_Engine!$N$11/12,2),0)</f>
        <v>0</v>
      </c>
      <c r="Z256" s="28">
        <f>IF(AND(_Engine!$P$12=1,BD255&gt;0),ROUND(BD255*_Engine!$N$12/12,2),0)</f>
        <v>0</v>
      </c>
      <c r="AA256" s="28">
        <f>IF(AND(_Engine!$P$3=1,AU255&gt;0),ROUND(MIN(_Engine!$O$3,AU255+Q256),2),0)</f>
        <v>0</v>
      </c>
      <c r="AB256" s="28">
        <f>IF(AND(_Engine!$P$4=1,AV255&gt;0),ROUND(MIN(_Engine!$O$4,AV255+R256),2),0)</f>
        <v>0</v>
      </c>
      <c r="AC256" s="28">
        <f>IF(AND(_Engine!$P$5=1,AW255&gt;0),ROUND(MIN(_Engine!$O$5,AW255+S256),2),0)</f>
        <v>0</v>
      </c>
      <c r="AD256" s="28">
        <f>IF(AND(_Engine!$P$6=1,AX255&gt;0),ROUND(MIN(_Engine!$O$6,AX255+T256),2),0)</f>
        <v>0</v>
      </c>
      <c r="AE256" s="28">
        <f>IF(AND(_Engine!$P$7=1,AY255&gt;0),ROUND(MIN(_Engine!$O$7,AY255+U256),2),0)</f>
        <v>0</v>
      </c>
      <c r="AF256" s="28">
        <f>IF(AND(_Engine!$P$8=1,AZ255&gt;0),ROUND(MIN(_Engine!$O$8,AZ255+V256),2),0)</f>
        <v>0</v>
      </c>
      <c r="AG256" s="28">
        <f>IF(AND(_Engine!$P$9=1,BA255&gt;0),ROUND(MIN(_Engine!$O$9,BA255+W256),2),0)</f>
        <v>0</v>
      </c>
      <c r="AH256" s="28">
        <f>IF(AND(_Engine!$P$10=1,BB255&gt;0),ROUND(MIN(_Engine!$O$10,BB255+X256),2),0)</f>
        <v>0</v>
      </c>
      <c r="AI256" s="28">
        <f>IF(AND(_Engine!$P$11=1,BC255&gt;0),ROUND(MIN(_Engine!$O$11,BC255+Y256),2),0)</f>
        <v>0</v>
      </c>
      <c r="AJ256" s="28">
        <f>IF(AND(_Engine!$P$12=1,BD255&gt;0),ROUND(MIN(_Engine!$O$12,BD255+Z256),2),0)</f>
        <v>0</v>
      </c>
      <c r="AK256" s="28">
        <f>IF(AND(_Engine!$P$3=1,AU255&gt;0),ROUND(MAX(0,MIN(AU255+Q256-AA256,BE256-0)),2),0)</f>
        <v>0</v>
      </c>
      <c r="AL256" s="28">
        <f>IF(AND(_Engine!$P$4=1,AV255&gt;0),ROUND(MAX(0,MIN(AV255+R256-AB256,BE256-SUM(AK256:AK256))),2),0)</f>
        <v>0</v>
      </c>
      <c r="AM256" s="28">
        <f>IF(AND(_Engine!$P$5=1,AW255&gt;0),ROUND(MAX(0,MIN(AW255+S256-AC256,BE256-SUM(AK256:AL256))),2),0)</f>
        <v>0</v>
      </c>
      <c r="AN256" s="28">
        <f>IF(AND(_Engine!$P$6=1,AX255&gt;0),ROUND(MAX(0,MIN(AX255+T256-AD256,BE256-SUM(AK256:AM256))),2),0)</f>
        <v>0</v>
      </c>
      <c r="AO256" s="28">
        <f>IF(AND(_Engine!$P$7=1,AY255&gt;0),ROUND(MAX(0,MIN(AY255+U256-AE256,BE256-SUM(AK256:AN256))),2),0)</f>
        <v>0</v>
      </c>
      <c r="AP256" s="28">
        <f>IF(AND(_Engine!$P$8=1,AZ255&gt;0),ROUND(MAX(0,MIN(AZ255+V256-AF256,BE256-SUM(AK256:AO256))),2),0)</f>
        <v>0</v>
      </c>
      <c r="AQ256" s="28">
        <f>IF(AND(_Engine!$P$9=1,BA255&gt;0),ROUND(MAX(0,MIN(BA255+W256-AG256,BE256-SUM(AK256:AP256))),2),0)</f>
        <v>0</v>
      </c>
      <c r="AR256" s="28">
        <f>IF(AND(_Engine!$P$10=1,BB255&gt;0),ROUND(MAX(0,MIN(BB255+X256-AH256,BE256-SUM(AK256:AQ256))),2),0)</f>
        <v>0</v>
      </c>
      <c r="AS256" s="28">
        <f>IF(AND(_Engine!$P$11=1,BC255&gt;0),ROUND(MAX(0,MIN(BC255+Y256-AI256,BE256-SUM(AK256:AR256))),2),0)</f>
        <v>0</v>
      </c>
      <c r="AT256" s="28">
        <f>IF(AND(_Engine!$P$12=1,BD255&gt;0),ROUND(MAX(0,MIN(BD255+Z256-AJ256,BE256-SUM(AK256:AS256))),2),0)</f>
        <v>0</v>
      </c>
      <c r="AU256" s="28">
        <f>IF(_Engine!$P$3=1,MAX(0,ROUND(AU255+Q256-AA256-AK256,2)),0)</f>
        <v>0</v>
      </c>
      <c r="AV256" s="28">
        <f>IF(_Engine!$P$4=1,MAX(0,ROUND(AV255+R256-AB256-AL256,2)),0)</f>
        <v>0</v>
      </c>
      <c r="AW256" s="28">
        <f>IF(_Engine!$P$5=1,MAX(0,ROUND(AW255+S256-AC256-AM256,2)),0)</f>
        <v>0</v>
      </c>
      <c r="AX256" s="28">
        <f>IF(_Engine!$P$6=1,MAX(0,ROUND(AX255+T256-AD256-AN256,2)),0)</f>
        <v>0</v>
      </c>
      <c r="AY256" s="28">
        <f>IF(_Engine!$P$7=1,MAX(0,ROUND(AY255+U256-AE256-AO256,2)),0)</f>
        <v>0</v>
      </c>
      <c r="AZ256" s="28">
        <f>IF(_Engine!$P$8=1,MAX(0,ROUND(AZ255+V256-AF256-AP256,2)),0)</f>
        <v>0</v>
      </c>
      <c r="BA256" s="28">
        <f>IF(_Engine!$P$9=1,MAX(0,ROUND(BA255+W256-AG256-AQ256,2)),0)</f>
        <v>0</v>
      </c>
      <c r="BB256" s="28">
        <f>IF(_Engine!$P$10=1,MAX(0,ROUND(BB255+X256-AH256-AR256,2)),0)</f>
        <v>0</v>
      </c>
      <c r="BC256" s="28">
        <f>IF(_Engine!$P$11=1,MAX(0,ROUND(BC255+Y256-AI256-AS256,2)),0)</f>
        <v>0</v>
      </c>
      <c r="BD256" s="28">
        <f>IF(_Engine!$P$12=1,MAX(0,ROUND(BD255+Z256-AJ256-AT256,2)),0)</f>
        <v>0</v>
      </c>
      <c r="BE256" s="28">
        <f>ROUND(IFERROR('Debt Planner'!$C$8,0)+IFERROR(C256,0)+MAX(0,_Engine!$E$14-SUM(AA256:AJ256)),2)</f>
        <v>0</v>
      </c>
    </row>
    <row r="257" spans="1:57" x14ac:dyDescent="0.3">
      <c r="A257" s="24">
        <v>249</v>
      </c>
      <c r="B257" s="25">
        <f t="shared" ca="1" si="11"/>
        <v>53744</v>
      </c>
      <c r="C257" s="26">
        <v>0</v>
      </c>
      <c r="D257" s="27">
        <f t="shared" si="9"/>
        <v>0</v>
      </c>
      <c r="E257" s="18" t="str">
        <f>IF(_Engine!$P$3=0,"",IF((AA257+AK257)&gt;0,AA257+AK257,""))</f>
        <v/>
      </c>
      <c r="F257" s="18" t="str">
        <f>IF(_Engine!$P$4=0,"",IF((AB257+AL257)&gt;0,AB257+AL257,""))</f>
        <v/>
      </c>
      <c r="G257" s="18" t="str">
        <f>IF(_Engine!$P$5=0,"",IF((AC257+AM257)&gt;0,AC257+AM257,""))</f>
        <v/>
      </c>
      <c r="H257" s="18" t="str">
        <f>IF(_Engine!$P$6=0,"",IF((AD257+AN257)&gt;0,AD257+AN257,""))</f>
        <v/>
      </c>
      <c r="I257" s="18" t="str">
        <f>IF(_Engine!$P$7=0,"",IF((AE257+AO257)&gt;0,AE257+AO257,""))</f>
        <v/>
      </c>
      <c r="J257" s="18" t="str">
        <f>IF(_Engine!$P$8=0,"",IF((AF257+AP257)&gt;0,AF257+AP257,""))</f>
        <v/>
      </c>
      <c r="K257" s="18" t="str">
        <f>IF(_Engine!$P$9=0,"",IF((AG257+AQ257)&gt;0,AG257+AQ257,""))</f>
        <v/>
      </c>
      <c r="L257" s="18" t="str">
        <f>IF(_Engine!$P$10=0,"",IF((AH257+AR257)&gt;0,AH257+AR257,""))</f>
        <v/>
      </c>
      <c r="M257" s="18" t="str">
        <f>IF(_Engine!$P$11=0,"",IF((AI257+AS257)&gt;0,AI257+AS257,""))</f>
        <v/>
      </c>
      <c r="N257" s="18" t="str">
        <f>IF(_Engine!$P$12=0,"",IF((AJ257+AT257)&gt;0,AJ257+AT257,""))</f>
        <v/>
      </c>
      <c r="O257" s="27">
        <f t="shared" si="10"/>
        <v>0</v>
      </c>
      <c r="Q257" s="28">
        <f>IF(AND(_Engine!$P$3=1,AU256&gt;0),ROUND(AU256*_Engine!$N$3/12,2),0)</f>
        <v>0</v>
      </c>
      <c r="R257" s="28">
        <f>IF(AND(_Engine!$P$4=1,AV256&gt;0),ROUND(AV256*_Engine!$N$4/12,2),0)</f>
        <v>0</v>
      </c>
      <c r="S257" s="28">
        <f>IF(AND(_Engine!$P$5=1,AW256&gt;0),ROUND(AW256*_Engine!$N$5/12,2),0)</f>
        <v>0</v>
      </c>
      <c r="T257" s="28">
        <f>IF(AND(_Engine!$P$6=1,AX256&gt;0),ROUND(AX256*_Engine!$N$6/12,2),0)</f>
        <v>0</v>
      </c>
      <c r="U257" s="28">
        <f>IF(AND(_Engine!$P$7=1,AY256&gt;0),ROUND(AY256*_Engine!$N$7/12,2),0)</f>
        <v>0</v>
      </c>
      <c r="V257" s="28">
        <f>IF(AND(_Engine!$P$8=1,AZ256&gt;0),ROUND(AZ256*_Engine!$N$8/12,2),0)</f>
        <v>0</v>
      </c>
      <c r="W257" s="28">
        <f>IF(AND(_Engine!$P$9=1,BA256&gt;0),ROUND(BA256*_Engine!$N$9/12,2),0)</f>
        <v>0</v>
      </c>
      <c r="X257" s="28">
        <f>IF(AND(_Engine!$P$10=1,BB256&gt;0),ROUND(BB256*_Engine!$N$10/12,2),0)</f>
        <v>0</v>
      </c>
      <c r="Y257" s="28">
        <f>IF(AND(_Engine!$P$11=1,BC256&gt;0),ROUND(BC256*_Engine!$N$11/12,2),0)</f>
        <v>0</v>
      </c>
      <c r="Z257" s="28">
        <f>IF(AND(_Engine!$P$12=1,BD256&gt;0),ROUND(BD256*_Engine!$N$12/12,2),0)</f>
        <v>0</v>
      </c>
      <c r="AA257" s="28">
        <f>IF(AND(_Engine!$P$3=1,AU256&gt;0),ROUND(MIN(_Engine!$O$3,AU256+Q257),2),0)</f>
        <v>0</v>
      </c>
      <c r="AB257" s="28">
        <f>IF(AND(_Engine!$P$4=1,AV256&gt;0),ROUND(MIN(_Engine!$O$4,AV256+R257),2),0)</f>
        <v>0</v>
      </c>
      <c r="AC257" s="28">
        <f>IF(AND(_Engine!$P$5=1,AW256&gt;0),ROUND(MIN(_Engine!$O$5,AW256+S257),2),0)</f>
        <v>0</v>
      </c>
      <c r="AD257" s="28">
        <f>IF(AND(_Engine!$P$6=1,AX256&gt;0),ROUND(MIN(_Engine!$O$6,AX256+T257),2),0)</f>
        <v>0</v>
      </c>
      <c r="AE257" s="28">
        <f>IF(AND(_Engine!$P$7=1,AY256&gt;0),ROUND(MIN(_Engine!$O$7,AY256+U257),2),0)</f>
        <v>0</v>
      </c>
      <c r="AF257" s="28">
        <f>IF(AND(_Engine!$P$8=1,AZ256&gt;0),ROUND(MIN(_Engine!$O$8,AZ256+V257),2),0)</f>
        <v>0</v>
      </c>
      <c r="AG257" s="28">
        <f>IF(AND(_Engine!$P$9=1,BA256&gt;0),ROUND(MIN(_Engine!$O$9,BA256+W257),2),0)</f>
        <v>0</v>
      </c>
      <c r="AH257" s="28">
        <f>IF(AND(_Engine!$P$10=1,BB256&gt;0),ROUND(MIN(_Engine!$O$10,BB256+X257),2),0)</f>
        <v>0</v>
      </c>
      <c r="AI257" s="28">
        <f>IF(AND(_Engine!$P$11=1,BC256&gt;0),ROUND(MIN(_Engine!$O$11,BC256+Y257),2),0)</f>
        <v>0</v>
      </c>
      <c r="AJ257" s="28">
        <f>IF(AND(_Engine!$P$12=1,BD256&gt;0),ROUND(MIN(_Engine!$O$12,BD256+Z257),2),0)</f>
        <v>0</v>
      </c>
      <c r="AK257" s="28">
        <f>IF(AND(_Engine!$P$3=1,AU256&gt;0),ROUND(MAX(0,MIN(AU256+Q257-AA257,BE257-0)),2),0)</f>
        <v>0</v>
      </c>
      <c r="AL257" s="28">
        <f>IF(AND(_Engine!$P$4=1,AV256&gt;0),ROUND(MAX(0,MIN(AV256+R257-AB257,BE257-SUM(AK257:AK257))),2),0)</f>
        <v>0</v>
      </c>
      <c r="AM257" s="28">
        <f>IF(AND(_Engine!$P$5=1,AW256&gt;0),ROUND(MAX(0,MIN(AW256+S257-AC257,BE257-SUM(AK257:AL257))),2),0)</f>
        <v>0</v>
      </c>
      <c r="AN257" s="28">
        <f>IF(AND(_Engine!$P$6=1,AX256&gt;0),ROUND(MAX(0,MIN(AX256+T257-AD257,BE257-SUM(AK257:AM257))),2),0)</f>
        <v>0</v>
      </c>
      <c r="AO257" s="28">
        <f>IF(AND(_Engine!$P$7=1,AY256&gt;0),ROUND(MAX(0,MIN(AY256+U257-AE257,BE257-SUM(AK257:AN257))),2),0)</f>
        <v>0</v>
      </c>
      <c r="AP257" s="28">
        <f>IF(AND(_Engine!$P$8=1,AZ256&gt;0),ROUND(MAX(0,MIN(AZ256+V257-AF257,BE257-SUM(AK257:AO257))),2),0)</f>
        <v>0</v>
      </c>
      <c r="AQ257" s="28">
        <f>IF(AND(_Engine!$P$9=1,BA256&gt;0),ROUND(MAX(0,MIN(BA256+W257-AG257,BE257-SUM(AK257:AP257))),2),0)</f>
        <v>0</v>
      </c>
      <c r="AR257" s="28">
        <f>IF(AND(_Engine!$P$10=1,BB256&gt;0),ROUND(MAX(0,MIN(BB256+X257-AH257,BE257-SUM(AK257:AQ257))),2),0)</f>
        <v>0</v>
      </c>
      <c r="AS257" s="28">
        <f>IF(AND(_Engine!$P$11=1,BC256&gt;0),ROUND(MAX(0,MIN(BC256+Y257-AI257,BE257-SUM(AK257:AR257))),2),0)</f>
        <v>0</v>
      </c>
      <c r="AT257" s="28">
        <f>IF(AND(_Engine!$P$12=1,BD256&gt;0),ROUND(MAX(0,MIN(BD256+Z257-AJ257,BE257-SUM(AK257:AS257))),2),0)</f>
        <v>0</v>
      </c>
      <c r="AU257" s="28">
        <f>IF(_Engine!$P$3=1,MAX(0,ROUND(AU256+Q257-AA257-AK257,2)),0)</f>
        <v>0</v>
      </c>
      <c r="AV257" s="28">
        <f>IF(_Engine!$P$4=1,MAX(0,ROUND(AV256+R257-AB257-AL257,2)),0)</f>
        <v>0</v>
      </c>
      <c r="AW257" s="28">
        <f>IF(_Engine!$P$5=1,MAX(0,ROUND(AW256+S257-AC257-AM257,2)),0)</f>
        <v>0</v>
      </c>
      <c r="AX257" s="28">
        <f>IF(_Engine!$P$6=1,MAX(0,ROUND(AX256+T257-AD257-AN257,2)),0)</f>
        <v>0</v>
      </c>
      <c r="AY257" s="28">
        <f>IF(_Engine!$P$7=1,MAX(0,ROUND(AY256+U257-AE257-AO257,2)),0)</f>
        <v>0</v>
      </c>
      <c r="AZ257" s="28">
        <f>IF(_Engine!$P$8=1,MAX(0,ROUND(AZ256+V257-AF257-AP257,2)),0)</f>
        <v>0</v>
      </c>
      <c r="BA257" s="28">
        <f>IF(_Engine!$P$9=1,MAX(0,ROUND(BA256+W257-AG257-AQ257,2)),0)</f>
        <v>0</v>
      </c>
      <c r="BB257" s="28">
        <f>IF(_Engine!$P$10=1,MAX(0,ROUND(BB256+X257-AH257-AR257,2)),0)</f>
        <v>0</v>
      </c>
      <c r="BC257" s="28">
        <f>IF(_Engine!$P$11=1,MAX(0,ROUND(BC256+Y257-AI257-AS257,2)),0)</f>
        <v>0</v>
      </c>
      <c r="BD257" s="28">
        <f>IF(_Engine!$P$12=1,MAX(0,ROUND(BD256+Z257-AJ257-AT257,2)),0)</f>
        <v>0</v>
      </c>
      <c r="BE257" s="28">
        <f>ROUND(IFERROR('Debt Planner'!$C$8,0)+IFERROR(C257,0)+MAX(0,_Engine!$E$14-SUM(AA257:AJ257)),2)</f>
        <v>0</v>
      </c>
    </row>
    <row r="258" spans="1:57" x14ac:dyDescent="0.3">
      <c r="A258" s="24">
        <v>250</v>
      </c>
      <c r="B258" s="25">
        <f t="shared" ca="1" si="11"/>
        <v>53772</v>
      </c>
      <c r="C258" s="26">
        <v>0</v>
      </c>
      <c r="D258" s="27">
        <f t="shared" si="9"/>
        <v>0</v>
      </c>
      <c r="E258" s="18" t="str">
        <f>IF(_Engine!$P$3=0,"",IF((AA258+AK258)&gt;0,AA258+AK258,""))</f>
        <v/>
      </c>
      <c r="F258" s="18" t="str">
        <f>IF(_Engine!$P$4=0,"",IF((AB258+AL258)&gt;0,AB258+AL258,""))</f>
        <v/>
      </c>
      <c r="G258" s="18" t="str">
        <f>IF(_Engine!$P$5=0,"",IF((AC258+AM258)&gt;0,AC258+AM258,""))</f>
        <v/>
      </c>
      <c r="H258" s="18" t="str">
        <f>IF(_Engine!$P$6=0,"",IF((AD258+AN258)&gt;0,AD258+AN258,""))</f>
        <v/>
      </c>
      <c r="I258" s="18" t="str">
        <f>IF(_Engine!$P$7=0,"",IF((AE258+AO258)&gt;0,AE258+AO258,""))</f>
        <v/>
      </c>
      <c r="J258" s="18" t="str">
        <f>IF(_Engine!$P$8=0,"",IF((AF258+AP258)&gt;0,AF258+AP258,""))</f>
        <v/>
      </c>
      <c r="K258" s="18" t="str">
        <f>IF(_Engine!$P$9=0,"",IF((AG258+AQ258)&gt;0,AG258+AQ258,""))</f>
        <v/>
      </c>
      <c r="L258" s="18" t="str">
        <f>IF(_Engine!$P$10=0,"",IF((AH258+AR258)&gt;0,AH258+AR258,""))</f>
        <v/>
      </c>
      <c r="M258" s="18" t="str">
        <f>IF(_Engine!$P$11=0,"",IF((AI258+AS258)&gt;0,AI258+AS258,""))</f>
        <v/>
      </c>
      <c r="N258" s="18" t="str">
        <f>IF(_Engine!$P$12=0,"",IF((AJ258+AT258)&gt;0,AJ258+AT258,""))</f>
        <v/>
      </c>
      <c r="O258" s="27">
        <f t="shared" si="10"/>
        <v>0</v>
      </c>
      <c r="Q258" s="28">
        <f>IF(AND(_Engine!$P$3=1,AU257&gt;0),ROUND(AU257*_Engine!$N$3/12,2),0)</f>
        <v>0</v>
      </c>
      <c r="R258" s="28">
        <f>IF(AND(_Engine!$P$4=1,AV257&gt;0),ROUND(AV257*_Engine!$N$4/12,2),0)</f>
        <v>0</v>
      </c>
      <c r="S258" s="28">
        <f>IF(AND(_Engine!$P$5=1,AW257&gt;0),ROUND(AW257*_Engine!$N$5/12,2),0)</f>
        <v>0</v>
      </c>
      <c r="T258" s="28">
        <f>IF(AND(_Engine!$P$6=1,AX257&gt;0),ROUND(AX257*_Engine!$N$6/12,2),0)</f>
        <v>0</v>
      </c>
      <c r="U258" s="28">
        <f>IF(AND(_Engine!$P$7=1,AY257&gt;0),ROUND(AY257*_Engine!$N$7/12,2),0)</f>
        <v>0</v>
      </c>
      <c r="V258" s="28">
        <f>IF(AND(_Engine!$P$8=1,AZ257&gt;0),ROUND(AZ257*_Engine!$N$8/12,2),0)</f>
        <v>0</v>
      </c>
      <c r="W258" s="28">
        <f>IF(AND(_Engine!$P$9=1,BA257&gt;0),ROUND(BA257*_Engine!$N$9/12,2),0)</f>
        <v>0</v>
      </c>
      <c r="X258" s="28">
        <f>IF(AND(_Engine!$P$10=1,BB257&gt;0),ROUND(BB257*_Engine!$N$10/12,2),0)</f>
        <v>0</v>
      </c>
      <c r="Y258" s="28">
        <f>IF(AND(_Engine!$P$11=1,BC257&gt;0),ROUND(BC257*_Engine!$N$11/12,2),0)</f>
        <v>0</v>
      </c>
      <c r="Z258" s="28">
        <f>IF(AND(_Engine!$P$12=1,BD257&gt;0),ROUND(BD257*_Engine!$N$12/12,2),0)</f>
        <v>0</v>
      </c>
      <c r="AA258" s="28">
        <f>IF(AND(_Engine!$P$3=1,AU257&gt;0),ROUND(MIN(_Engine!$O$3,AU257+Q258),2),0)</f>
        <v>0</v>
      </c>
      <c r="AB258" s="28">
        <f>IF(AND(_Engine!$P$4=1,AV257&gt;0),ROUND(MIN(_Engine!$O$4,AV257+R258),2),0)</f>
        <v>0</v>
      </c>
      <c r="AC258" s="28">
        <f>IF(AND(_Engine!$P$5=1,AW257&gt;0),ROUND(MIN(_Engine!$O$5,AW257+S258),2),0)</f>
        <v>0</v>
      </c>
      <c r="AD258" s="28">
        <f>IF(AND(_Engine!$P$6=1,AX257&gt;0),ROUND(MIN(_Engine!$O$6,AX257+T258),2),0)</f>
        <v>0</v>
      </c>
      <c r="AE258" s="28">
        <f>IF(AND(_Engine!$P$7=1,AY257&gt;0),ROUND(MIN(_Engine!$O$7,AY257+U258),2),0)</f>
        <v>0</v>
      </c>
      <c r="AF258" s="28">
        <f>IF(AND(_Engine!$P$8=1,AZ257&gt;0),ROUND(MIN(_Engine!$O$8,AZ257+V258),2),0)</f>
        <v>0</v>
      </c>
      <c r="AG258" s="28">
        <f>IF(AND(_Engine!$P$9=1,BA257&gt;0),ROUND(MIN(_Engine!$O$9,BA257+W258),2),0)</f>
        <v>0</v>
      </c>
      <c r="AH258" s="28">
        <f>IF(AND(_Engine!$P$10=1,BB257&gt;0),ROUND(MIN(_Engine!$O$10,BB257+X258),2),0)</f>
        <v>0</v>
      </c>
      <c r="AI258" s="28">
        <f>IF(AND(_Engine!$P$11=1,BC257&gt;0),ROUND(MIN(_Engine!$O$11,BC257+Y258),2),0)</f>
        <v>0</v>
      </c>
      <c r="AJ258" s="28">
        <f>IF(AND(_Engine!$P$12=1,BD257&gt;0),ROUND(MIN(_Engine!$O$12,BD257+Z258),2),0)</f>
        <v>0</v>
      </c>
      <c r="AK258" s="28">
        <f>IF(AND(_Engine!$P$3=1,AU257&gt;0),ROUND(MAX(0,MIN(AU257+Q258-AA258,BE258-0)),2),0)</f>
        <v>0</v>
      </c>
      <c r="AL258" s="28">
        <f>IF(AND(_Engine!$P$4=1,AV257&gt;0),ROUND(MAX(0,MIN(AV257+R258-AB258,BE258-SUM(AK258:AK258))),2),0)</f>
        <v>0</v>
      </c>
      <c r="AM258" s="28">
        <f>IF(AND(_Engine!$P$5=1,AW257&gt;0),ROUND(MAX(0,MIN(AW257+S258-AC258,BE258-SUM(AK258:AL258))),2),0)</f>
        <v>0</v>
      </c>
      <c r="AN258" s="28">
        <f>IF(AND(_Engine!$P$6=1,AX257&gt;0),ROUND(MAX(0,MIN(AX257+T258-AD258,BE258-SUM(AK258:AM258))),2),0)</f>
        <v>0</v>
      </c>
      <c r="AO258" s="28">
        <f>IF(AND(_Engine!$P$7=1,AY257&gt;0),ROUND(MAX(0,MIN(AY257+U258-AE258,BE258-SUM(AK258:AN258))),2),0)</f>
        <v>0</v>
      </c>
      <c r="AP258" s="28">
        <f>IF(AND(_Engine!$P$8=1,AZ257&gt;0),ROUND(MAX(0,MIN(AZ257+V258-AF258,BE258-SUM(AK258:AO258))),2),0)</f>
        <v>0</v>
      </c>
      <c r="AQ258" s="28">
        <f>IF(AND(_Engine!$P$9=1,BA257&gt;0),ROUND(MAX(0,MIN(BA257+W258-AG258,BE258-SUM(AK258:AP258))),2),0)</f>
        <v>0</v>
      </c>
      <c r="AR258" s="28">
        <f>IF(AND(_Engine!$P$10=1,BB257&gt;0),ROUND(MAX(0,MIN(BB257+X258-AH258,BE258-SUM(AK258:AQ258))),2),0)</f>
        <v>0</v>
      </c>
      <c r="AS258" s="28">
        <f>IF(AND(_Engine!$P$11=1,BC257&gt;0),ROUND(MAX(0,MIN(BC257+Y258-AI258,BE258-SUM(AK258:AR258))),2),0)</f>
        <v>0</v>
      </c>
      <c r="AT258" s="28">
        <f>IF(AND(_Engine!$P$12=1,BD257&gt;0),ROUND(MAX(0,MIN(BD257+Z258-AJ258,BE258-SUM(AK258:AS258))),2),0)</f>
        <v>0</v>
      </c>
      <c r="AU258" s="28">
        <f>IF(_Engine!$P$3=1,MAX(0,ROUND(AU257+Q258-AA258-AK258,2)),0)</f>
        <v>0</v>
      </c>
      <c r="AV258" s="28">
        <f>IF(_Engine!$P$4=1,MAX(0,ROUND(AV257+R258-AB258-AL258,2)),0)</f>
        <v>0</v>
      </c>
      <c r="AW258" s="28">
        <f>IF(_Engine!$P$5=1,MAX(0,ROUND(AW257+S258-AC258-AM258,2)),0)</f>
        <v>0</v>
      </c>
      <c r="AX258" s="28">
        <f>IF(_Engine!$P$6=1,MAX(0,ROUND(AX257+T258-AD258-AN258,2)),0)</f>
        <v>0</v>
      </c>
      <c r="AY258" s="28">
        <f>IF(_Engine!$P$7=1,MAX(0,ROUND(AY257+U258-AE258-AO258,2)),0)</f>
        <v>0</v>
      </c>
      <c r="AZ258" s="28">
        <f>IF(_Engine!$P$8=1,MAX(0,ROUND(AZ257+V258-AF258-AP258,2)),0)</f>
        <v>0</v>
      </c>
      <c r="BA258" s="28">
        <f>IF(_Engine!$P$9=1,MAX(0,ROUND(BA257+W258-AG258-AQ258,2)),0)</f>
        <v>0</v>
      </c>
      <c r="BB258" s="28">
        <f>IF(_Engine!$P$10=1,MAX(0,ROUND(BB257+X258-AH258-AR258,2)),0)</f>
        <v>0</v>
      </c>
      <c r="BC258" s="28">
        <f>IF(_Engine!$P$11=1,MAX(0,ROUND(BC257+Y258-AI258-AS258,2)),0)</f>
        <v>0</v>
      </c>
      <c r="BD258" s="28">
        <f>IF(_Engine!$P$12=1,MAX(0,ROUND(BD257+Z258-AJ258-AT258,2)),0)</f>
        <v>0</v>
      </c>
      <c r="BE258" s="28">
        <f>ROUND(IFERROR('Debt Planner'!$C$8,0)+IFERROR(C258,0)+MAX(0,_Engine!$E$14-SUM(AA258:AJ258)),2)</f>
        <v>0</v>
      </c>
    </row>
    <row r="259" spans="1:57" x14ac:dyDescent="0.3">
      <c r="A259" s="24">
        <v>251</v>
      </c>
      <c r="B259" s="25">
        <f t="shared" ca="1" si="11"/>
        <v>53803</v>
      </c>
      <c r="C259" s="26">
        <v>0</v>
      </c>
      <c r="D259" s="27">
        <f t="shared" si="9"/>
        <v>0</v>
      </c>
      <c r="E259" s="18" t="str">
        <f>IF(_Engine!$P$3=0,"",IF((AA259+AK259)&gt;0,AA259+AK259,""))</f>
        <v/>
      </c>
      <c r="F259" s="18" t="str">
        <f>IF(_Engine!$P$4=0,"",IF((AB259+AL259)&gt;0,AB259+AL259,""))</f>
        <v/>
      </c>
      <c r="G259" s="18" t="str">
        <f>IF(_Engine!$P$5=0,"",IF((AC259+AM259)&gt;0,AC259+AM259,""))</f>
        <v/>
      </c>
      <c r="H259" s="18" t="str">
        <f>IF(_Engine!$P$6=0,"",IF((AD259+AN259)&gt;0,AD259+AN259,""))</f>
        <v/>
      </c>
      <c r="I259" s="18" t="str">
        <f>IF(_Engine!$P$7=0,"",IF((AE259+AO259)&gt;0,AE259+AO259,""))</f>
        <v/>
      </c>
      <c r="J259" s="18" t="str">
        <f>IF(_Engine!$P$8=0,"",IF((AF259+AP259)&gt;0,AF259+AP259,""))</f>
        <v/>
      </c>
      <c r="K259" s="18" t="str">
        <f>IF(_Engine!$P$9=0,"",IF((AG259+AQ259)&gt;0,AG259+AQ259,""))</f>
        <v/>
      </c>
      <c r="L259" s="18" t="str">
        <f>IF(_Engine!$P$10=0,"",IF((AH259+AR259)&gt;0,AH259+AR259,""))</f>
        <v/>
      </c>
      <c r="M259" s="18" t="str">
        <f>IF(_Engine!$P$11=0,"",IF((AI259+AS259)&gt;0,AI259+AS259,""))</f>
        <v/>
      </c>
      <c r="N259" s="18" t="str">
        <f>IF(_Engine!$P$12=0,"",IF((AJ259+AT259)&gt;0,AJ259+AT259,""))</f>
        <v/>
      </c>
      <c r="O259" s="27">
        <f t="shared" si="10"/>
        <v>0</v>
      </c>
      <c r="Q259" s="28">
        <f>IF(AND(_Engine!$P$3=1,AU258&gt;0),ROUND(AU258*_Engine!$N$3/12,2),0)</f>
        <v>0</v>
      </c>
      <c r="R259" s="28">
        <f>IF(AND(_Engine!$P$4=1,AV258&gt;0),ROUND(AV258*_Engine!$N$4/12,2),0)</f>
        <v>0</v>
      </c>
      <c r="S259" s="28">
        <f>IF(AND(_Engine!$P$5=1,AW258&gt;0),ROUND(AW258*_Engine!$N$5/12,2),0)</f>
        <v>0</v>
      </c>
      <c r="T259" s="28">
        <f>IF(AND(_Engine!$P$6=1,AX258&gt;0),ROUND(AX258*_Engine!$N$6/12,2),0)</f>
        <v>0</v>
      </c>
      <c r="U259" s="28">
        <f>IF(AND(_Engine!$P$7=1,AY258&gt;0),ROUND(AY258*_Engine!$N$7/12,2),0)</f>
        <v>0</v>
      </c>
      <c r="V259" s="28">
        <f>IF(AND(_Engine!$P$8=1,AZ258&gt;0),ROUND(AZ258*_Engine!$N$8/12,2),0)</f>
        <v>0</v>
      </c>
      <c r="W259" s="28">
        <f>IF(AND(_Engine!$P$9=1,BA258&gt;0),ROUND(BA258*_Engine!$N$9/12,2),0)</f>
        <v>0</v>
      </c>
      <c r="X259" s="28">
        <f>IF(AND(_Engine!$P$10=1,BB258&gt;0),ROUND(BB258*_Engine!$N$10/12,2),0)</f>
        <v>0</v>
      </c>
      <c r="Y259" s="28">
        <f>IF(AND(_Engine!$P$11=1,BC258&gt;0),ROUND(BC258*_Engine!$N$11/12,2),0)</f>
        <v>0</v>
      </c>
      <c r="Z259" s="28">
        <f>IF(AND(_Engine!$P$12=1,BD258&gt;0),ROUND(BD258*_Engine!$N$12/12,2),0)</f>
        <v>0</v>
      </c>
      <c r="AA259" s="28">
        <f>IF(AND(_Engine!$P$3=1,AU258&gt;0),ROUND(MIN(_Engine!$O$3,AU258+Q259),2),0)</f>
        <v>0</v>
      </c>
      <c r="AB259" s="28">
        <f>IF(AND(_Engine!$P$4=1,AV258&gt;0),ROUND(MIN(_Engine!$O$4,AV258+R259),2),0)</f>
        <v>0</v>
      </c>
      <c r="AC259" s="28">
        <f>IF(AND(_Engine!$P$5=1,AW258&gt;0),ROUND(MIN(_Engine!$O$5,AW258+S259),2),0)</f>
        <v>0</v>
      </c>
      <c r="AD259" s="28">
        <f>IF(AND(_Engine!$P$6=1,AX258&gt;0),ROUND(MIN(_Engine!$O$6,AX258+T259),2),0)</f>
        <v>0</v>
      </c>
      <c r="AE259" s="28">
        <f>IF(AND(_Engine!$P$7=1,AY258&gt;0),ROUND(MIN(_Engine!$O$7,AY258+U259),2),0)</f>
        <v>0</v>
      </c>
      <c r="AF259" s="28">
        <f>IF(AND(_Engine!$P$8=1,AZ258&gt;0),ROUND(MIN(_Engine!$O$8,AZ258+V259),2),0)</f>
        <v>0</v>
      </c>
      <c r="AG259" s="28">
        <f>IF(AND(_Engine!$P$9=1,BA258&gt;0),ROUND(MIN(_Engine!$O$9,BA258+W259),2),0)</f>
        <v>0</v>
      </c>
      <c r="AH259" s="28">
        <f>IF(AND(_Engine!$P$10=1,BB258&gt;0),ROUND(MIN(_Engine!$O$10,BB258+X259),2),0)</f>
        <v>0</v>
      </c>
      <c r="AI259" s="28">
        <f>IF(AND(_Engine!$P$11=1,BC258&gt;0),ROUND(MIN(_Engine!$O$11,BC258+Y259),2),0)</f>
        <v>0</v>
      </c>
      <c r="AJ259" s="28">
        <f>IF(AND(_Engine!$P$12=1,BD258&gt;0),ROUND(MIN(_Engine!$O$12,BD258+Z259),2),0)</f>
        <v>0</v>
      </c>
      <c r="AK259" s="28">
        <f>IF(AND(_Engine!$P$3=1,AU258&gt;0),ROUND(MAX(0,MIN(AU258+Q259-AA259,BE259-0)),2),0)</f>
        <v>0</v>
      </c>
      <c r="AL259" s="28">
        <f>IF(AND(_Engine!$P$4=1,AV258&gt;0),ROUND(MAX(0,MIN(AV258+R259-AB259,BE259-SUM(AK259:AK259))),2),0)</f>
        <v>0</v>
      </c>
      <c r="AM259" s="28">
        <f>IF(AND(_Engine!$P$5=1,AW258&gt;0),ROUND(MAX(0,MIN(AW258+S259-AC259,BE259-SUM(AK259:AL259))),2),0)</f>
        <v>0</v>
      </c>
      <c r="AN259" s="28">
        <f>IF(AND(_Engine!$P$6=1,AX258&gt;0),ROUND(MAX(0,MIN(AX258+T259-AD259,BE259-SUM(AK259:AM259))),2),0)</f>
        <v>0</v>
      </c>
      <c r="AO259" s="28">
        <f>IF(AND(_Engine!$P$7=1,AY258&gt;0),ROUND(MAX(0,MIN(AY258+U259-AE259,BE259-SUM(AK259:AN259))),2),0)</f>
        <v>0</v>
      </c>
      <c r="AP259" s="28">
        <f>IF(AND(_Engine!$P$8=1,AZ258&gt;0),ROUND(MAX(0,MIN(AZ258+V259-AF259,BE259-SUM(AK259:AO259))),2),0)</f>
        <v>0</v>
      </c>
      <c r="AQ259" s="28">
        <f>IF(AND(_Engine!$P$9=1,BA258&gt;0),ROUND(MAX(0,MIN(BA258+W259-AG259,BE259-SUM(AK259:AP259))),2),0)</f>
        <v>0</v>
      </c>
      <c r="AR259" s="28">
        <f>IF(AND(_Engine!$P$10=1,BB258&gt;0),ROUND(MAX(0,MIN(BB258+X259-AH259,BE259-SUM(AK259:AQ259))),2),0)</f>
        <v>0</v>
      </c>
      <c r="AS259" s="28">
        <f>IF(AND(_Engine!$P$11=1,BC258&gt;0),ROUND(MAX(0,MIN(BC258+Y259-AI259,BE259-SUM(AK259:AR259))),2),0)</f>
        <v>0</v>
      </c>
      <c r="AT259" s="28">
        <f>IF(AND(_Engine!$P$12=1,BD258&gt;0),ROUND(MAX(0,MIN(BD258+Z259-AJ259,BE259-SUM(AK259:AS259))),2),0)</f>
        <v>0</v>
      </c>
      <c r="AU259" s="28">
        <f>IF(_Engine!$P$3=1,MAX(0,ROUND(AU258+Q259-AA259-AK259,2)),0)</f>
        <v>0</v>
      </c>
      <c r="AV259" s="28">
        <f>IF(_Engine!$P$4=1,MAX(0,ROUND(AV258+R259-AB259-AL259,2)),0)</f>
        <v>0</v>
      </c>
      <c r="AW259" s="28">
        <f>IF(_Engine!$P$5=1,MAX(0,ROUND(AW258+S259-AC259-AM259,2)),0)</f>
        <v>0</v>
      </c>
      <c r="AX259" s="28">
        <f>IF(_Engine!$P$6=1,MAX(0,ROUND(AX258+T259-AD259-AN259,2)),0)</f>
        <v>0</v>
      </c>
      <c r="AY259" s="28">
        <f>IF(_Engine!$P$7=1,MAX(0,ROUND(AY258+U259-AE259-AO259,2)),0)</f>
        <v>0</v>
      </c>
      <c r="AZ259" s="28">
        <f>IF(_Engine!$P$8=1,MAX(0,ROUND(AZ258+V259-AF259-AP259,2)),0)</f>
        <v>0</v>
      </c>
      <c r="BA259" s="28">
        <f>IF(_Engine!$P$9=1,MAX(0,ROUND(BA258+W259-AG259-AQ259,2)),0)</f>
        <v>0</v>
      </c>
      <c r="BB259" s="28">
        <f>IF(_Engine!$P$10=1,MAX(0,ROUND(BB258+X259-AH259-AR259,2)),0)</f>
        <v>0</v>
      </c>
      <c r="BC259" s="28">
        <f>IF(_Engine!$P$11=1,MAX(0,ROUND(BC258+Y259-AI259-AS259,2)),0)</f>
        <v>0</v>
      </c>
      <c r="BD259" s="28">
        <f>IF(_Engine!$P$12=1,MAX(0,ROUND(BD258+Z259-AJ259-AT259,2)),0)</f>
        <v>0</v>
      </c>
      <c r="BE259" s="28">
        <f>ROUND(IFERROR('Debt Planner'!$C$8,0)+IFERROR(C259,0)+MAX(0,_Engine!$E$14-SUM(AA259:AJ259)),2)</f>
        <v>0</v>
      </c>
    </row>
    <row r="260" spans="1:57" x14ac:dyDescent="0.3">
      <c r="A260" s="24">
        <v>252</v>
      </c>
      <c r="B260" s="25">
        <f t="shared" ca="1" si="11"/>
        <v>53833</v>
      </c>
      <c r="C260" s="26">
        <v>0</v>
      </c>
      <c r="D260" s="27">
        <f t="shared" si="9"/>
        <v>0</v>
      </c>
      <c r="E260" s="18" t="str">
        <f>IF(_Engine!$P$3=0,"",IF((AA260+AK260)&gt;0,AA260+AK260,""))</f>
        <v/>
      </c>
      <c r="F260" s="18" t="str">
        <f>IF(_Engine!$P$4=0,"",IF((AB260+AL260)&gt;0,AB260+AL260,""))</f>
        <v/>
      </c>
      <c r="G260" s="18" t="str">
        <f>IF(_Engine!$P$5=0,"",IF((AC260+AM260)&gt;0,AC260+AM260,""))</f>
        <v/>
      </c>
      <c r="H260" s="18" t="str">
        <f>IF(_Engine!$P$6=0,"",IF((AD260+AN260)&gt;0,AD260+AN260,""))</f>
        <v/>
      </c>
      <c r="I260" s="18" t="str">
        <f>IF(_Engine!$P$7=0,"",IF((AE260+AO260)&gt;0,AE260+AO260,""))</f>
        <v/>
      </c>
      <c r="J260" s="18" t="str">
        <f>IF(_Engine!$P$8=0,"",IF((AF260+AP260)&gt;0,AF260+AP260,""))</f>
        <v/>
      </c>
      <c r="K260" s="18" t="str">
        <f>IF(_Engine!$P$9=0,"",IF((AG260+AQ260)&gt;0,AG260+AQ260,""))</f>
        <v/>
      </c>
      <c r="L260" s="18" t="str">
        <f>IF(_Engine!$P$10=0,"",IF((AH260+AR260)&gt;0,AH260+AR260,""))</f>
        <v/>
      </c>
      <c r="M260" s="18" t="str">
        <f>IF(_Engine!$P$11=0,"",IF((AI260+AS260)&gt;0,AI260+AS260,""))</f>
        <v/>
      </c>
      <c r="N260" s="18" t="str">
        <f>IF(_Engine!$P$12=0,"",IF((AJ260+AT260)&gt;0,AJ260+AT260,""))</f>
        <v/>
      </c>
      <c r="O260" s="27">
        <f t="shared" si="10"/>
        <v>0</v>
      </c>
      <c r="Q260" s="28">
        <f>IF(AND(_Engine!$P$3=1,AU259&gt;0),ROUND(AU259*_Engine!$N$3/12,2),0)</f>
        <v>0</v>
      </c>
      <c r="R260" s="28">
        <f>IF(AND(_Engine!$P$4=1,AV259&gt;0),ROUND(AV259*_Engine!$N$4/12,2),0)</f>
        <v>0</v>
      </c>
      <c r="S260" s="28">
        <f>IF(AND(_Engine!$P$5=1,AW259&gt;0),ROUND(AW259*_Engine!$N$5/12,2),0)</f>
        <v>0</v>
      </c>
      <c r="T260" s="28">
        <f>IF(AND(_Engine!$P$6=1,AX259&gt;0),ROUND(AX259*_Engine!$N$6/12,2),0)</f>
        <v>0</v>
      </c>
      <c r="U260" s="28">
        <f>IF(AND(_Engine!$P$7=1,AY259&gt;0),ROUND(AY259*_Engine!$N$7/12,2),0)</f>
        <v>0</v>
      </c>
      <c r="V260" s="28">
        <f>IF(AND(_Engine!$P$8=1,AZ259&gt;0),ROUND(AZ259*_Engine!$N$8/12,2),0)</f>
        <v>0</v>
      </c>
      <c r="W260" s="28">
        <f>IF(AND(_Engine!$P$9=1,BA259&gt;0),ROUND(BA259*_Engine!$N$9/12,2),0)</f>
        <v>0</v>
      </c>
      <c r="X260" s="28">
        <f>IF(AND(_Engine!$P$10=1,BB259&gt;0),ROUND(BB259*_Engine!$N$10/12,2),0)</f>
        <v>0</v>
      </c>
      <c r="Y260" s="28">
        <f>IF(AND(_Engine!$P$11=1,BC259&gt;0),ROUND(BC259*_Engine!$N$11/12,2),0)</f>
        <v>0</v>
      </c>
      <c r="Z260" s="28">
        <f>IF(AND(_Engine!$P$12=1,BD259&gt;0),ROUND(BD259*_Engine!$N$12/12,2),0)</f>
        <v>0</v>
      </c>
      <c r="AA260" s="28">
        <f>IF(AND(_Engine!$P$3=1,AU259&gt;0),ROUND(MIN(_Engine!$O$3,AU259+Q260),2),0)</f>
        <v>0</v>
      </c>
      <c r="AB260" s="28">
        <f>IF(AND(_Engine!$P$4=1,AV259&gt;0),ROUND(MIN(_Engine!$O$4,AV259+R260),2),0)</f>
        <v>0</v>
      </c>
      <c r="AC260" s="28">
        <f>IF(AND(_Engine!$P$5=1,AW259&gt;0),ROUND(MIN(_Engine!$O$5,AW259+S260),2),0)</f>
        <v>0</v>
      </c>
      <c r="AD260" s="28">
        <f>IF(AND(_Engine!$P$6=1,AX259&gt;0),ROUND(MIN(_Engine!$O$6,AX259+T260),2),0)</f>
        <v>0</v>
      </c>
      <c r="AE260" s="28">
        <f>IF(AND(_Engine!$P$7=1,AY259&gt;0),ROUND(MIN(_Engine!$O$7,AY259+U260),2),0)</f>
        <v>0</v>
      </c>
      <c r="AF260" s="28">
        <f>IF(AND(_Engine!$P$8=1,AZ259&gt;0),ROUND(MIN(_Engine!$O$8,AZ259+V260),2),0)</f>
        <v>0</v>
      </c>
      <c r="AG260" s="28">
        <f>IF(AND(_Engine!$P$9=1,BA259&gt;0),ROUND(MIN(_Engine!$O$9,BA259+W260),2),0)</f>
        <v>0</v>
      </c>
      <c r="AH260" s="28">
        <f>IF(AND(_Engine!$P$10=1,BB259&gt;0),ROUND(MIN(_Engine!$O$10,BB259+X260),2),0)</f>
        <v>0</v>
      </c>
      <c r="AI260" s="28">
        <f>IF(AND(_Engine!$P$11=1,BC259&gt;0),ROUND(MIN(_Engine!$O$11,BC259+Y260),2),0)</f>
        <v>0</v>
      </c>
      <c r="AJ260" s="28">
        <f>IF(AND(_Engine!$P$12=1,BD259&gt;0),ROUND(MIN(_Engine!$O$12,BD259+Z260),2),0)</f>
        <v>0</v>
      </c>
      <c r="AK260" s="28">
        <f>IF(AND(_Engine!$P$3=1,AU259&gt;0),ROUND(MAX(0,MIN(AU259+Q260-AA260,BE260-0)),2),0)</f>
        <v>0</v>
      </c>
      <c r="AL260" s="28">
        <f>IF(AND(_Engine!$P$4=1,AV259&gt;0),ROUND(MAX(0,MIN(AV259+R260-AB260,BE260-SUM(AK260:AK260))),2),0)</f>
        <v>0</v>
      </c>
      <c r="AM260" s="28">
        <f>IF(AND(_Engine!$P$5=1,AW259&gt;0),ROUND(MAX(0,MIN(AW259+S260-AC260,BE260-SUM(AK260:AL260))),2),0)</f>
        <v>0</v>
      </c>
      <c r="AN260" s="28">
        <f>IF(AND(_Engine!$P$6=1,AX259&gt;0),ROUND(MAX(0,MIN(AX259+T260-AD260,BE260-SUM(AK260:AM260))),2),0)</f>
        <v>0</v>
      </c>
      <c r="AO260" s="28">
        <f>IF(AND(_Engine!$P$7=1,AY259&gt;0),ROUND(MAX(0,MIN(AY259+U260-AE260,BE260-SUM(AK260:AN260))),2),0)</f>
        <v>0</v>
      </c>
      <c r="AP260" s="28">
        <f>IF(AND(_Engine!$P$8=1,AZ259&gt;0),ROUND(MAX(0,MIN(AZ259+V260-AF260,BE260-SUM(AK260:AO260))),2),0)</f>
        <v>0</v>
      </c>
      <c r="AQ260" s="28">
        <f>IF(AND(_Engine!$P$9=1,BA259&gt;0),ROUND(MAX(0,MIN(BA259+W260-AG260,BE260-SUM(AK260:AP260))),2),0)</f>
        <v>0</v>
      </c>
      <c r="AR260" s="28">
        <f>IF(AND(_Engine!$P$10=1,BB259&gt;0),ROUND(MAX(0,MIN(BB259+X260-AH260,BE260-SUM(AK260:AQ260))),2),0)</f>
        <v>0</v>
      </c>
      <c r="AS260" s="28">
        <f>IF(AND(_Engine!$P$11=1,BC259&gt;0),ROUND(MAX(0,MIN(BC259+Y260-AI260,BE260-SUM(AK260:AR260))),2),0)</f>
        <v>0</v>
      </c>
      <c r="AT260" s="28">
        <f>IF(AND(_Engine!$P$12=1,BD259&gt;0),ROUND(MAX(0,MIN(BD259+Z260-AJ260,BE260-SUM(AK260:AS260))),2),0)</f>
        <v>0</v>
      </c>
      <c r="AU260" s="28">
        <f>IF(_Engine!$P$3=1,MAX(0,ROUND(AU259+Q260-AA260-AK260,2)),0)</f>
        <v>0</v>
      </c>
      <c r="AV260" s="28">
        <f>IF(_Engine!$P$4=1,MAX(0,ROUND(AV259+R260-AB260-AL260,2)),0)</f>
        <v>0</v>
      </c>
      <c r="AW260" s="28">
        <f>IF(_Engine!$P$5=1,MAX(0,ROUND(AW259+S260-AC260-AM260,2)),0)</f>
        <v>0</v>
      </c>
      <c r="AX260" s="28">
        <f>IF(_Engine!$P$6=1,MAX(0,ROUND(AX259+T260-AD260-AN260,2)),0)</f>
        <v>0</v>
      </c>
      <c r="AY260" s="28">
        <f>IF(_Engine!$P$7=1,MAX(0,ROUND(AY259+U260-AE260-AO260,2)),0)</f>
        <v>0</v>
      </c>
      <c r="AZ260" s="28">
        <f>IF(_Engine!$P$8=1,MAX(0,ROUND(AZ259+V260-AF260-AP260,2)),0)</f>
        <v>0</v>
      </c>
      <c r="BA260" s="28">
        <f>IF(_Engine!$P$9=1,MAX(0,ROUND(BA259+W260-AG260-AQ260,2)),0)</f>
        <v>0</v>
      </c>
      <c r="BB260" s="28">
        <f>IF(_Engine!$P$10=1,MAX(0,ROUND(BB259+X260-AH260-AR260,2)),0)</f>
        <v>0</v>
      </c>
      <c r="BC260" s="28">
        <f>IF(_Engine!$P$11=1,MAX(0,ROUND(BC259+Y260-AI260-AS260,2)),0)</f>
        <v>0</v>
      </c>
      <c r="BD260" s="28">
        <f>IF(_Engine!$P$12=1,MAX(0,ROUND(BD259+Z260-AJ260-AT260,2)),0)</f>
        <v>0</v>
      </c>
      <c r="BE260" s="28">
        <f>ROUND(IFERROR('Debt Planner'!$C$8,0)+IFERROR(C260,0)+MAX(0,_Engine!$E$14-SUM(AA260:AJ260)),2)</f>
        <v>0</v>
      </c>
    </row>
    <row r="261" spans="1:57" x14ac:dyDescent="0.3">
      <c r="A261" s="24">
        <v>253</v>
      </c>
      <c r="B261" s="25">
        <f t="shared" ca="1" si="11"/>
        <v>53864</v>
      </c>
      <c r="C261" s="26">
        <v>0</v>
      </c>
      <c r="D261" s="27">
        <f t="shared" si="9"/>
        <v>0</v>
      </c>
      <c r="E261" s="18" t="str">
        <f>IF(_Engine!$P$3=0,"",IF((AA261+AK261)&gt;0,AA261+AK261,""))</f>
        <v/>
      </c>
      <c r="F261" s="18" t="str">
        <f>IF(_Engine!$P$4=0,"",IF((AB261+AL261)&gt;0,AB261+AL261,""))</f>
        <v/>
      </c>
      <c r="G261" s="18" t="str">
        <f>IF(_Engine!$P$5=0,"",IF((AC261+AM261)&gt;0,AC261+AM261,""))</f>
        <v/>
      </c>
      <c r="H261" s="18" t="str">
        <f>IF(_Engine!$P$6=0,"",IF((AD261+AN261)&gt;0,AD261+AN261,""))</f>
        <v/>
      </c>
      <c r="I261" s="18" t="str">
        <f>IF(_Engine!$P$7=0,"",IF((AE261+AO261)&gt;0,AE261+AO261,""))</f>
        <v/>
      </c>
      <c r="J261" s="18" t="str">
        <f>IF(_Engine!$P$8=0,"",IF((AF261+AP261)&gt;0,AF261+AP261,""))</f>
        <v/>
      </c>
      <c r="K261" s="18" t="str">
        <f>IF(_Engine!$P$9=0,"",IF((AG261+AQ261)&gt;0,AG261+AQ261,""))</f>
        <v/>
      </c>
      <c r="L261" s="18" t="str">
        <f>IF(_Engine!$P$10=0,"",IF((AH261+AR261)&gt;0,AH261+AR261,""))</f>
        <v/>
      </c>
      <c r="M261" s="18" t="str">
        <f>IF(_Engine!$P$11=0,"",IF((AI261+AS261)&gt;0,AI261+AS261,""))</f>
        <v/>
      </c>
      <c r="N261" s="18" t="str">
        <f>IF(_Engine!$P$12=0,"",IF((AJ261+AT261)&gt;0,AJ261+AT261,""))</f>
        <v/>
      </c>
      <c r="O261" s="27">
        <f t="shared" si="10"/>
        <v>0</v>
      </c>
      <c r="Q261" s="28">
        <f>IF(AND(_Engine!$P$3=1,AU260&gt;0),ROUND(AU260*_Engine!$N$3/12,2),0)</f>
        <v>0</v>
      </c>
      <c r="R261" s="28">
        <f>IF(AND(_Engine!$P$4=1,AV260&gt;0),ROUND(AV260*_Engine!$N$4/12,2),0)</f>
        <v>0</v>
      </c>
      <c r="S261" s="28">
        <f>IF(AND(_Engine!$P$5=1,AW260&gt;0),ROUND(AW260*_Engine!$N$5/12,2),0)</f>
        <v>0</v>
      </c>
      <c r="T261" s="28">
        <f>IF(AND(_Engine!$P$6=1,AX260&gt;0),ROUND(AX260*_Engine!$N$6/12,2),0)</f>
        <v>0</v>
      </c>
      <c r="U261" s="28">
        <f>IF(AND(_Engine!$P$7=1,AY260&gt;0),ROUND(AY260*_Engine!$N$7/12,2),0)</f>
        <v>0</v>
      </c>
      <c r="V261" s="28">
        <f>IF(AND(_Engine!$P$8=1,AZ260&gt;0),ROUND(AZ260*_Engine!$N$8/12,2),0)</f>
        <v>0</v>
      </c>
      <c r="W261" s="28">
        <f>IF(AND(_Engine!$P$9=1,BA260&gt;0),ROUND(BA260*_Engine!$N$9/12,2),0)</f>
        <v>0</v>
      </c>
      <c r="X261" s="28">
        <f>IF(AND(_Engine!$P$10=1,BB260&gt;0),ROUND(BB260*_Engine!$N$10/12,2),0)</f>
        <v>0</v>
      </c>
      <c r="Y261" s="28">
        <f>IF(AND(_Engine!$P$11=1,BC260&gt;0),ROUND(BC260*_Engine!$N$11/12,2),0)</f>
        <v>0</v>
      </c>
      <c r="Z261" s="28">
        <f>IF(AND(_Engine!$P$12=1,BD260&gt;0),ROUND(BD260*_Engine!$N$12/12,2),0)</f>
        <v>0</v>
      </c>
      <c r="AA261" s="28">
        <f>IF(AND(_Engine!$P$3=1,AU260&gt;0),ROUND(MIN(_Engine!$O$3,AU260+Q261),2),0)</f>
        <v>0</v>
      </c>
      <c r="AB261" s="28">
        <f>IF(AND(_Engine!$P$4=1,AV260&gt;0),ROUND(MIN(_Engine!$O$4,AV260+R261),2),0)</f>
        <v>0</v>
      </c>
      <c r="AC261" s="28">
        <f>IF(AND(_Engine!$P$5=1,AW260&gt;0),ROUND(MIN(_Engine!$O$5,AW260+S261),2),0)</f>
        <v>0</v>
      </c>
      <c r="AD261" s="28">
        <f>IF(AND(_Engine!$P$6=1,AX260&gt;0),ROUND(MIN(_Engine!$O$6,AX260+T261),2),0)</f>
        <v>0</v>
      </c>
      <c r="AE261" s="28">
        <f>IF(AND(_Engine!$P$7=1,AY260&gt;0),ROUND(MIN(_Engine!$O$7,AY260+U261),2),0)</f>
        <v>0</v>
      </c>
      <c r="AF261" s="28">
        <f>IF(AND(_Engine!$P$8=1,AZ260&gt;0),ROUND(MIN(_Engine!$O$8,AZ260+V261),2),0)</f>
        <v>0</v>
      </c>
      <c r="AG261" s="28">
        <f>IF(AND(_Engine!$P$9=1,BA260&gt;0),ROUND(MIN(_Engine!$O$9,BA260+W261),2),0)</f>
        <v>0</v>
      </c>
      <c r="AH261" s="28">
        <f>IF(AND(_Engine!$P$10=1,BB260&gt;0),ROUND(MIN(_Engine!$O$10,BB260+X261),2),0)</f>
        <v>0</v>
      </c>
      <c r="AI261" s="28">
        <f>IF(AND(_Engine!$P$11=1,BC260&gt;0),ROUND(MIN(_Engine!$O$11,BC260+Y261),2),0)</f>
        <v>0</v>
      </c>
      <c r="AJ261" s="28">
        <f>IF(AND(_Engine!$P$12=1,BD260&gt;0),ROUND(MIN(_Engine!$O$12,BD260+Z261),2),0)</f>
        <v>0</v>
      </c>
      <c r="AK261" s="28">
        <f>IF(AND(_Engine!$P$3=1,AU260&gt;0),ROUND(MAX(0,MIN(AU260+Q261-AA261,BE261-0)),2),0)</f>
        <v>0</v>
      </c>
      <c r="AL261" s="28">
        <f>IF(AND(_Engine!$P$4=1,AV260&gt;0),ROUND(MAX(0,MIN(AV260+R261-AB261,BE261-SUM(AK261:AK261))),2),0)</f>
        <v>0</v>
      </c>
      <c r="AM261" s="28">
        <f>IF(AND(_Engine!$P$5=1,AW260&gt;0),ROUND(MAX(0,MIN(AW260+S261-AC261,BE261-SUM(AK261:AL261))),2),0)</f>
        <v>0</v>
      </c>
      <c r="AN261" s="28">
        <f>IF(AND(_Engine!$P$6=1,AX260&gt;0),ROUND(MAX(0,MIN(AX260+T261-AD261,BE261-SUM(AK261:AM261))),2),0)</f>
        <v>0</v>
      </c>
      <c r="AO261" s="28">
        <f>IF(AND(_Engine!$P$7=1,AY260&gt;0),ROUND(MAX(0,MIN(AY260+U261-AE261,BE261-SUM(AK261:AN261))),2),0)</f>
        <v>0</v>
      </c>
      <c r="AP261" s="28">
        <f>IF(AND(_Engine!$P$8=1,AZ260&gt;0),ROUND(MAX(0,MIN(AZ260+V261-AF261,BE261-SUM(AK261:AO261))),2),0)</f>
        <v>0</v>
      </c>
      <c r="AQ261" s="28">
        <f>IF(AND(_Engine!$P$9=1,BA260&gt;0),ROUND(MAX(0,MIN(BA260+W261-AG261,BE261-SUM(AK261:AP261))),2),0)</f>
        <v>0</v>
      </c>
      <c r="AR261" s="28">
        <f>IF(AND(_Engine!$P$10=1,BB260&gt;0),ROUND(MAX(0,MIN(BB260+X261-AH261,BE261-SUM(AK261:AQ261))),2),0)</f>
        <v>0</v>
      </c>
      <c r="AS261" s="28">
        <f>IF(AND(_Engine!$P$11=1,BC260&gt;0),ROUND(MAX(0,MIN(BC260+Y261-AI261,BE261-SUM(AK261:AR261))),2),0)</f>
        <v>0</v>
      </c>
      <c r="AT261" s="28">
        <f>IF(AND(_Engine!$P$12=1,BD260&gt;0),ROUND(MAX(0,MIN(BD260+Z261-AJ261,BE261-SUM(AK261:AS261))),2),0)</f>
        <v>0</v>
      </c>
      <c r="AU261" s="28">
        <f>IF(_Engine!$P$3=1,MAX(0,ROUND(AU260+Q261-AA261-AK261,2)),0)</f>
        <v>0</v>
      </c>
      <c r="AV261" s="28">
        <f>IF(_Engine!$P$4=1,MAX(0,ROUND(AV260+R261-AB261-AL261,2)),0)</f>
        <v>0</v>
      </c>
      <c r="AW261" s="28">
        <f>IF(_Engine!$P$5=1,MAX(0,ROUND(AW260+S261-AC261-AM261,2)),0)</f>
        <v>0</v>
      </c>
      <c r="AX261" s="28">
        <f>IF(_Engine!$P$6=1,MAX(0,ROUND(AX260+T261-AD261-AN261,2)),0)</f>
        <v>0</v>
      </c>
      <c r="AY261" s="28">
        <f>IF(_Engine!$P$7=1,MAX(0,ROUND(AY260+U261-AE261-AO261,2)),0)</f>
        <v>0</v>
      </c>
      <c r="AZ261" s="28">
        <f>IF(_Engine!$P$8=1,MAX(0,ROUND(AZ260+V261-AF261-AP261,2)),0)</f>
        <v>0</v>
      </c>
      <c r="BA261" s="28">
        <f>IF(_Engine!$P$9=1,MAX(0,ROUND(BA260+W261-AG261-AQ261,2)),0)</f>
        <v>0</v>
      </c>
      <c r="BB261" s="28">
        <f>IF(_Engine!$P$10=1,MAX(0,ROUND(BB260+X261-AH261-AR261,2)),0)</f>
        <v>0</v>
      </c>
      <c r="BC261" s="28">
        <f>IF(_Engine!$P$11=1,MAX(0,ROUND(BC260+Y261-AI261-AS261,2)),0)</f>
        <v>0</v>
      </c>
      <c r="BD261" s="28">
        <f>IF(_Engine!$P$12=1,MAX(0,ROUND(BD260+Z261-AJ261-AT261,2)),0)</f>
        <v>0</v>
      </c>
      <c r="BE261" s="28">
        <f>ROUND(IFERROR('Debt Planner'!$C$8,0)+IFERROR(C261,0)+MAX(0,_Engine!$E$14-SUM(AA261:AJ261)),2)</f>
        <v>0</v>
      </c>
    </row>
    <row r="262" spans="1:57" x14ac:dyDescent="0.3">
      <c r="A262" s="24">
        <v>254</v>
      </c>
      <c r="B262" s="25">
        <f t="shared" ca="1" si="11"/>
        <v>53894</v>
      </c>
      <c r="C262" s="26">
        <v>0</v>
      </c>
      <c r="D262" s="27">
        <f t="shared" si="9"/>
        <v>0</v>
      </c>
      <c r="E262" s="18" t="str">
        <f>IF(_Engine!$P$3=0,"",IF((AA262+AK262)&gt;0,AA262+AK262,""))</f>
        <v/>
      </c>
      <c r="F262" s="18" t="str">
        <f>IF(_Engine!$P$4=0,"",IF((AB262+AL262)&gt;0,AB262+AL262,""))</f>
        <v/>
      </c>
      <c r="G262" s="18" t="str">
        <f>IF(_Engine!$P$5=0,"",IF((AC262+AM262)&gt;0,AC262+AM262,""))</f>
        <v/>
      </c>
      <c r="H262" s="18" t="str">
        <f>IF(_Engine!$P$6=0,"",IF((AD262+AN262)&gt;0,AD262+AN262,""))</f>
        <v/>
      </c>
      <c r="I262" s="18" t="str">
        <f>IF(_Engine!$P$7=0,"",IF((AE262+AO262)&gt;0,AE262+AO262,""))</f>
        <v/>
      </c>
      <c r="J262" s="18" t="str">
        <f>IF(_Engine!$P$8=0,"",IF((AF262+AP262)&gt;0,AF262+AP262,""))</f>
        <v/>
      </c>
      <c r="K262" s="18" t="str">
        <f>IF(_Engine!$P$9=0,"",IF((AG262+AQ262)&gt;0,AG262+AQ262,""))</f>
        <v/>
      </c>
      <c r="L262" s="18" t="str">
        <f>IF(_Engine!$P$10=0,"",IF((AH262+AR262)&gt;0,AH262+AR262,""))</f>
        <v/>
      </c>
      <c r="M262" s="18" t="str">
        <f>IF(_Engine!$P$11=0,"",IF((AI262+AS262)&gt;0,AI262+AS262,""))</f>
        <v/>
      </c>
      <c r="N262" s="18" t="str">
        <f>IF(_Engine!$P$12=0,"",IF((AJ262+AT262)&gt;0,AJ262+AT262,""))</f>
        <v/>
      </c>
      <c r="O262" s="27">
        <f t="shared" si="10"/>
        <v>0</v>
      </c>
      <c r="Q262" s="28">
        <f>IF(AND(_Engine!$P$3=1,AU261&gt;0),ROUND(AU261*_Engine!$N$3/12,2),0)</f>
        <v>0</v>
      </c>
      <c r="R262" s="28">
        <f>IF(AND(_Engine!$P$4=1,AV261&gt;0),ROUND(AV261*_Engine!$N$4/12,2),0)</f>
        <v>0</v>
      </c>
      <c r="S262" s="28">
        <f>IF(AND(_Engine!$P$5=1,AW261&gt;0),ROUND(AW261*_Engine!$N$5/12,2),0)</f>
        <v>0</v>
      </c>
      <c r="T262" s="28">
        <f>IF(AND(_Engine!$P$6=1,AX261&gt;0),ROUND(AX261*_Engine!$N$6/12,2),0)</f>
        <v>0</v>
      </c>
      <c r="U262" s="28">
        <f>IF(AND(_Engine!$P$7=1,AY261&gt;0),ROUND(AY261*_Engine!$N$7/12,2),0)</f>
        <v>0</v>
      </c>
      <c r="V262" s="28">
        <f>IF(AND(_Engine!$P$8=1,AZ261&gt;0),ROUND(AZ261*_Engine!$N$8/12,2),0)</f>
        <v>0</v>
      </c>
      <c r="W262" s="28">
        <f>IF(AND(_Engine!$P$9=1,BA261&gt;0),ROUND(BA261*_Engine!$N$9/12,2),0)</f>
        <v>0</v>
      </c>
      <c r="X262" s="28">
        <f>IF(AND(_Engine!$P$10=1,BB261&gt;0),ROUND(BB261*_Engine!$N$10/12,2),0)</f>
        <v>0</v>
      </c>
      <c r="Y262" s="28">
        <f>IF(AND(_Engine!$P$11=1,BC261&gt;0),ROUND(BC261*_Engine!$N$11/12,2),0)</f>
        <v>0</v>
      </c>
      <c r="Z262" s="28">
        <f>IF(AND(_Engine!$P$12=1,BD261&gt;0),ROUND(BD261*_Engine!$N$12/12,2),0)</f>
        <v>0</v>
      </c>
      <c r="AA262" s="28">
        <f>IF(AND(_Engine!$P$3=1,AU261&gt;0),ROUND(MIN(_Engine!$O$3,AU261+Q262),2),0)</f>
        <v>0</v>
      </c>
      <c r="AB262" s="28">
        <f>IF(AND(_Engine!$P$4=1,AV261&gt;0),ROUND(MIN(_Engine!$O$4,AV261+R262),2),0)</f>
        <v>0</v>
      </c>
      <c r="AC262" s="28">
        <f>IF(AND(_Engine!$P$5=1,AW261&gt;0),ROUND(MIN(_Engine!$O$5,AW261+S262),2),0)</f>
        <v>0</v>
      </c>
      <c r="AD262" s="28">
        <f>IF(AND(_Engine!$P$6=1,AX261&gt;0),ROUND(MIN(_Engine!$O$6,AX261+T262),2),0)</f>
        <v>0</v>
      </c>
      <c r="AE262" s="28">
        <f>IF(AND(_Engine!$P$7=1,AY261&gt;0),ROUND(MIN(_Engine!$O$7,AY261+U262),2),0)</f>
        <v>0</v>
      </c>
      <c r="AF262" s="28">
        <f>IF(AND(_Engine!$P$8=1,AZ261&gt;0),ROUND(MIN(_Engine!$O$8,AZ261+V262),2),0)</f>
        <v>0</v>
      </c>
      <c r="AG262" s="28">
        <f>IF(AND(_Engine!$P$9=1,BA261&gt;0),ROUND(MIN(_Engine!$O$9,BA261+W262),2),0)</f>
        <v>0</v>
      </c>
      <c r="AH262" s="28">
        <f>IF(AND(_Engine!$P$10=1,BB261&gt;0),ROUND(MIN(_Engine!$O$10,BB261+X262),2),0)</f>
        <v>0</v>
      </c>
      <c r="AI262" s="28">
        <f>IF(AND(_Engine!$P$11=1,BC261&gt;0),ROUND(MIN(_Engine!$O$11,BC261+Y262),2),0)</f>
        <v>0</v>
      </c>
      <c r="AJ262" s="28">
        <f>IF(AND(_Engine!$P$12=1,BD261&gt;0),ROUND(MIN(_Engine!$O$12,BD261+Z262),2),0)</f>
        <v>0</v>
      </c>
      <c r="AK262" s="28">
        <f>IF(AND(_Engine!$P$3=1,AU261&gt;0),ROUND(MAX(0,MIN(AU261+Q262-AA262,BE262-0)),2),0)</f>
        <v>0</v>
      </c>
      <c r="AL262" s="28">
        <f>IF(AND(_Engine!$P$4=1,AV261&gt;0),ROUND(MAX(0,MIN(AV261+R262-AB262,BE262-SUM(AK262:AK262))),2),0)</f>
        <v>0</v>
      </c>
      <c r="AM262" s="28">
        <f>IF(AND(_Engine!$P$5=1,AW261&gt;0),ROUND(MAX(0,MIN(AW261+S262-AC262,BE262-SUM(AK262:AL262))),2),0)</f>
        <v>0</v>
      </c>
      <c r="AN262" s="28">
        <f>IF(AND(_Engine!$P$6=1,AX261&gt;0),ROUND(MAX(0,MIN(AX261+T262-AD262,BE262-SUM(AK262:AM262))),2),0)</f>
        <v>0</v>
      </c>
      <c r="AO262" s="28">
        <f>IF(AND(_Engine!$P$7=1,AY261&gt;0),ROUND(MAX(0,MIN(AY261+U262-AE262,BE262-SUM(AK262:AN262))),2),0)</f>
        <v>0</v>
      </c>
      <c r="AP262" s="28">
        <f>IF(AND(_Engine!$P$8=1,AZ261&gt;0),ROUND(MAX(0,MIN(AZ261+V262-AF262,BE262-SUM(AK262:AO262))),2),0)</f>
        <v>0</v>
      </c>
      <c r="AQ262" s="28">
        <f>IF(AND(_Engine!$P$9=1,BA261&gt;0),ROUND(MAX(0,MIN(BA261+W262-AG262,BE262-SUM(AK262:AP262))),2),0)</f>
        <v>0</v>
      </c>
      <c r="AR262" s="28">
        <f>IF(AND(_Engine!$P$10=1,BB261&gt;0),ROUND(MAX(0,MIN(BB261+X262-AH262,BE262-SUM(AK262:AQ262))),2),0)</f>
        <v>0</v>
      </c>
      <c r="AS262" s="28">
        <f>IF(AND(_Engine!$P$11=1,BC261&gt;0),ROUND(MAX(0,MIN(BC261+Y262-AI262,BE262-SUM(AK262:AR262))),2),0)</f>
        <v>0</v>
      </c>
      <c r="AT262" s="28">
        <f>IF(AND(_Engine!$P$12=1,BD261&gt;0),ROUND(MAX(0,MIN(BD261+Z262-AJ262,BE262-SUM(AK262:AS262))),2),0)</f>
        <v>0</v>
      </c>
      <c r="AU262" s="28">
        <f>IF(_Engine!$P$3=1,MAX(0,ROUND(AU261+Q262-AA262-AK262,2)),0)</f>
        <v>0</v>
      </c>
      <c r="AV262" s="28">
        <f>IF(_Engine!$P$4=1,MAX(0,ROUND(AV261+R262-AB262-AL262,2)),0)</f>
        <v>0</v>
      </c>
      <c r="AW262" s="28">
        <f>IF(_Engine!$P$5=1,MAX(0,ROUND(AW261+S262-AC262-AM262,2)),0)</f>
        <v>0</v>
      </c>
      <c r="AX262" s="28">
        <f>IF(_Engine!$P$6=1,MAX(0,ROUND(AX261+T262-AD262-AN262,2)),0)</f>
        <v>0</v>
      </c>
      <c r="AY262" s="28">
        <f>IF(_Engine!$P$7=1,MAX(0,ROUND(AY261+U262-AE262-AO262,2)),0)</f>
        <v>0</v>
      </c>
      <c r="AZ262" s="28">
        <f>IF(_Engine!$P$8=1,MAX(0,ROUND(AZ261+V262-AF262-AP262,2)),0)</f>
        <v>0</v>
      </c>
      <c r="BA262" s="28">
        <f>IF(_Engine!$P$9=1,MAX(0,ROUND(BA261+W262-AG262-AQ262,2)),0)</f>
        <v>0</v>
      </c>
      <c r="BB262" s="28">
        <f>IF(_Engine!$P$10=1,MAX(0,ROUND(BB261+X262-AH262-AR262,2)),0)</f>
        <v>0</v>
      </c>
      <c r="BC262" s="28">
        <f>IF(_Engine!$P$11=1,MAX(0,ROUND(BC261+Y262-AI262-AS262,2)),0)</f>
        <v>0</v>
      </c>
      <c r="BD262" s="28">
        <f>IF(_Engine!$P$12=1,MAX(0,ROUND(BD261+Z262-AJ262-AT262,2)),0)</f>
        <v>0</v>
      </c>
      <c r="BE262" s="28">
        <f>ROUND(IFERROR('Debt Planner'!$C$8,0)+IFERROR(C262,0)+MAX(0,_Engine!$E$14-SUM(AA262:AJ262)),2)</f>
        <v>0</v>
      </c>
    </row>
    <row r="263" spans="1:57" x14ac:dyDescent="0.3">
      <c r="A263" s="24">
        <v>255</v>
      </c>
      <c r="B263" s="25">
        <f t="shared" ca="1" si="11"/>
        <v>53925</v>
      </c>
      <c r="C263" s="26">
        <v>0</v>
      </c>
      <c r="D263" s="27">
        <f t="shared" si="9"/>
        <v>0</v>
      </c>
      <c r="E263" s="18" t="str">
        <f>IF(_Engine!$P$3=0,"",IF((AA263+AK263)&gt;0,AA263+AK263,""))</f>
        <v/>
      </c>
      <c r="F263" s="18" t="str">
        <f>IF(_Engine!$P$4=0,"",IF((AB263+AL263)&gt;0,AB263+AL263,""))</f>
        <v/>
      </c>
      <c r="G263" s="18" t="str">
        <f>IF(_Engine!$P$5=0,"",IF((AC263+AM263)&gt;0,AC263+AM263,""))</f>
        <v/>
      </c>
      <c r="H263" s="18" t="str">
        <f>IF(_Engine!$P$6=0,"",IF((AD263+AN263)&gt;0,AD263+AN263,""))</f>
        <v/>
      </c>
      <c r="I263" s="18" t="str">
        <f>IF(_Engine!$P$7=0,"",IF((AE263+AO263)&gt;0,AE263+AO263,""))</f>
        <v/>
      </c>
      <c r="J263" s="18" t="str">
        <f>IF(_Engine!$P$8=0,"",IF((AF263+AP263)&gt;0,AF263+AP263,""))</f>
        <v/>
      </c>
      <c r="K263" s="18" t="str">
        <f>IF(_Engine!$P$9=0,"",IF((AG263+AQ263)&gt;0,AG263+AQ263,""))</f>
        <v/>
      </c>
      <c r="L263" s="18" t="str">
        <f>IF(_Engine!$P$10=0,"",IF((AH263+AR263)&gt;0,AH263+AR263,""))</f>
        <v/>
      </c>
      <c r="M263" s="18" t="str">
        <f>IF(_Engine!$P$11=0,"",IF((AI263+AS263)&gt;0,AI263+AS263,""))</f>
        <v/>
      </c>
      <c r="N263" s="18" t="str">
        <f>IF(_Engine!$P$12=0,"",IF((AJ263+AT263)&gt;0,AJ263+AT263,""))</f>
        <v/>
      </c>
      <c r="O263" s="27">
        <f t="shared" si="10"/>
        <v>0</v>
      </c>
      <c r="Q263" s="28">
        <f>IF(AND(_Engine!$P$3=1,AU262&gt;0),ROUND(AU262*_Engine!$N$3/12,2),0)</f>
        <v>0</v>
      </c>
      <c r="R263" s="28">
        <f>IF(AND(_Engine!$P$4=1,AV262&gt;0),ROUND(AV262*_Engine!$N$4/12,2),0)</f>
        <v>0</v>
      </c>
      <c r="S263" s="28">
        <f>IF(AND(_Engine!$P$5=1,AW262&gt;0),ROUND(AW262*_Engine!$N$5/12,2),0)</f>
        <v>0</v>
      </c>
      <c r="T263" s="28">
        <f>IF(AND(_Engine!$P$6=1,AX262&gt;0),ROUND(AX262*_Engine!$N$6/12,2),0)</f>
        <v>0</v>
      </c>
      <c r="U263" s="28">
        <f>IF(AND(_Engine!$P$7=1,AY262&gt;0),ROUND(AY262*_Engine!$N$7/12,2),0)</f>
        <v>0</v>
      </c>
      <c r="V263" s="28">
        <f>IF(AND(_Engine!$P$8=1,AZ262&gt;0),ROUND(AZ262*_Engine!$N$8/12,2),0)</f>
        <v>0</v>
      </c>
      <c r="W263" s="28">
        <f>IF(AND(_Engine!$P$9=1,BA262&gt;0),ROUND(BA262*_Engine!$N$9/12,2),0)</f>
        <v>0</v>
      </c>
      <c r="X263" s="28">
        <f>IF(AND(_Engine!$P$10=1,BB262&gt;0),ROUND(BB262*_Engine!$N$10/12,2),0)</f>
        <v>0</v>
      </c>
      <c r="Y263" s="28">
        <f>IF(AND(_Engine!$P$11=1,BC262&gt;0),ROUND(BC262*_Engine!$N$11/12,2),0)</f>
        <v>0</v>
      </c>
      <c r="Z263" s="28">
        <f>IF(AND(_Engine!$P$12=1,BD262&gt;0),ROUND(BD262*_Engine!$N$12/12,2),0)</f>
        <v>0</v>
      </c>
      <c r="AA263" s="28">
        <f>IF(AND(_Engine!$P$3=1,AU262&gt;0),ROUND(MIN(_Engine!$O$3,AU262+Q263),2),0)</f>
        <v>0</v>
      </c>
      <c r="AB263" s="28">
        <f>IF(AND(_Engine!$P$4=1,AV262&gt;0),ROUND(MIN(_Engine!$O$4,AV262+R263),2),0)</f>
        <v>0</v>
      </c>
      <c r="AC263" s="28">
        <f>IF(AND(_Engine!$P$5=1,AW262&gt;0),ROUND(MIN(_Engine!$O$5,AW262+S263),2),0)</f>
        <v>0</v>
      </c>
      <c r="AD263" s="28">
        <f>IF(AND(_Engine!$P$6=1,AX262&gt;0),ROUND(MIN(_Engine!$O$6,AX262+T263),2),0)</f>
        <v>0</v>
      </c>
      <c r="AE263" s="28">
        <f>IF(AND(_Engine!$P$7=1,AY262&gt;0),ROUND(MIN(_Engine!$O$7,AY262+U263),2),0)</f>
        <v>0</v>
      </c>
      <c r="AF263" s="28">
        <f>IF(AND(_Engine!$P$8=1,AZ262&gt;0),ROUND(MIN(_Engine!$O$8,AZ262+V263),2),0)</f>
        <v>0</v>
      </c>
      <c r="AG263" s="28">
        <f>IF(AND(_Engine!$P$9=1,BA262&gt;0),ROUND(MIN(_Engine!$O$9,BA262+W263),2),0)</f>
        <v>0</v>
      </c>
      <c r="AH263" s="28">
        <f>IF(AND(_Engine!$P$10=1,BB262&gt;0),ROUND(MIN(_Engine!$O$10,BB262+X263),2),0)</f>
        <v>0</v>
      </c>
      <c r="AI263" s="28">
        <f>IF(AND(_Engine!$P$11=1,BC262&gt;0),ROUND(MIN(_Engine!$O$11,BC262+Y263),2),0)</f>
        <v>0</v>
      </c>
      <c r="AJ263" s="28">
        <f>IF(AND(_Engine!$P$12=1,BD262&gt;0),ROUND(MIN(_Engine!$O$12,BD262+Z263),2),0)</f>
        <v>0</v>
      </c>
      <c r="AK263" s="28">
        <f>IF(AND(_Engine!$P$3=1,AU262&gt;0),ROUND(MAX(0,MIN(AU262+Q263-AA263,BE263-0)),2),0)</f>
        <v>0</v>
      </c>
      <c r="AL263" s="28">
        <f>IF(AND(_Engine!$P$4=1,AV262&gt;0),ROUND(MAX(0,MIN(AV262+R263-AB263,BE263-SUM(AK263:AK263))),2),0)</f>
        <v>0</v>
      </c>
      <c r="AM263" s="28">
        <f>IF(AND(_Engine!$P$5=1,AW262&gt;0),ROUND(MAX(0,MIN(AW262+S263-AC263,BE263-SUM(AK263:AL263))),2),0)</f>
        <v>0</v>
      </c>
      <c r="AN263" s="28">
        <f>IF(AND(_Engine!$P$6=1,AX262&gt;0),ROUND(MAX(0,MIN(AX262+T263-AD263,BE263-SUM(AK263:AM263))),2),0)</f>
        <v>0</v>
      </c>
      <c r="AO263" s="28">
        <f>IF(AND(_Engine!$P$7=1,AY262&gt;0),ROUND(MAX(0,MIN(AY262+U263-AE263,BE263-SUM(AK263:AN263))),2),0)</f>
        <v>0</v>
      </c>
      <c r="AP263" s="28">
        <f>IF(AND(_Engine!$P$8=1,AZ262&gt;0),ROUND(MAX(0,MIN(AZ262+V263-AF263,BE263-SUM(AK263:AO263))),2),0)</f>
        <v>0</v>
      </c>
      <c r="AQ263" s="28">
        <f>IF(AND(_Engine!$P$9=1,BA262&gt;0),ROUND(MAX(0,MIN(BA262+W263-AG263,BE263-SUM(AK263:AP263))),2),0)</f>
        <v>0</v>
      </c>
      <c r="AR263" s="28">
        <f>IF(AND(_Engine!$P$10=1,BB262&gt;0),ROUND(MAX(0,MIN(BB262+X263-AH263,BE263-SUM(AK263:AQ263))),2),0)</f>
        <v>0</v>
      </c>
      <c r="AS263" s="28">
        <f>IF(AND(_Engine!$P$11=1,BC262&gt;0),ROUND(MAX(0,MIN(BC262+Y263-AI263,BE263-SUM(AK263:AR263))),2),0)</f>
        <v>0</v>
      </c>
      <c r="AT263" s="28">
        <f>IF(AND(_Engine!$P$12=1,BD262&gt;0),ROUND(MAX(0,MIN(BD262+Z263-AJ263,BE263-SUM(AK263:AS263))),2),0)</f>
        <v>0</v>
      </c>
      <c r="AU263" s="28">
        <f>IF(_Engine!$P$3=1,MAX(0,ROUND(AU262+Q263-AA263-AK263,2)),0)</f>
        <v>0</v>
      </c>
      <c r="AV263" s="28">
        <f>IF(_Engine!$P$4=1,MAX(0,ROUND(AV262+R263-AB263-AL263,2)),0)</f>
        <v>0</v>
      </c>
      <c r="AW263" s="28">
        <f>IF(_Engine!$P$5=1,MAX(0,ROUND(AW262+S263-AC263-AM263,2)),0)</f>
        <v>0</v>
      </c>
      <c r="AX263" s="28">
        <f>IF(_Engine!$P$6=1,MAX(0,ROUND(AX262+T263-AD263-AN263,2)),0)</f>
        <v>0</v>
      </c>
      <c r="AY263" s="28">
        <f>IF(_Engine!$P$7=1,MAX(0,ROUND(AY262+U263-AE263-AO263,2)),0)</f>
        <v>0</v>
      </c>
      <c r="AZ263" s="28">
        <f>IF(_Engine!$P$8=1,MAX(0,ROUND(AZ262+V263-AF263-AP263,2)),0)</f>
        <v>0</v>
      </c>
      <c r="BA263" s="28">
        <f>IF(_Engine!$P$9=1,MAX(0,ROUND(BA262+W263-AG263-AQ263,2)),0)</f>
        <v>0</v>
      </c>
      <c r="BB263" s="28">
        <f>IF(_Engine!$P$10=1,MAX(0,ROUND(BB262+X263-AH263-AR263,2)),0)</f>
        <v>0</v>
      </c>
      <c r="BC263" s="28">
        <f>IF(_Engine!$P$11=1,MAX(0,ROUND(BC262+Y263-AI263-AS263,2)),0)</f>
        <v>0</v>
      </c>
      <c r="BD263" s="28">
        <f>IF(_Engine!$P$12=1,MAX(0,ROUND(BD262+Z263-AJ263-AT263,2)),0)</f>
        <v>0</v>
      </c>
      <c r="BE263" s="28">
        <f>ROUND(IFERROR('Debt Planner'!$C$8,0)+IFERROR(C263,0)+MAX(0,_Engine!$E$14-SUM(AA263:AJ263)),2)</f>
        <v>0</v>
      </c>
    </row>
    <row r="264" spans="1:57" x14ac:dyDescent="0.3">
      <c r="A264" s="24">
        <v>256</v>
      </c>
      <c r="B264" s="25">
        <f t="shared" ca="1" si="11"/>
        <v>53956</v>
      </c>
      <c r="C264" s="26">
        <v>0</v>
      </c>
      <c r="D264" s="27">
        <f t="shared" si="9"/>
        <v>0</v>
      </c>
      <c r="E264" s="18" t="str">
        <f>IF(_Engine!$P$3=0,"",IF((AA264+AK264)&gt;0,AA264+AK264,""))</f>
        <v/>
      </c>
      <c r="F264" s="18" t="str">
        <f>IF(_Engine!$P$4=0,"",IF((AB264+AL264)&gt;0,AB264+AL264,""))</f>
        <v/>
      </c>
      <c r="G264" s="18" t="str">
        <f>IF(_Engine!$P$5=0,"",IF((AC264+AM264)&gt;0,AC264+AM264,""))</f>
        <v/>
      </c>
      <c r="H264" s="18" t="str">
        <f>IF(_Engine!$P$6=0,"",IF((AD264+AN264)&gt;0,AD264+AN264,""))</f>
        <v/>
      </c>
      <c r="I264" s="18" t="str">
        <f>IF(_Engine!$P$7=0,"",IF((AE264+AO264)&gt;0,AE264+AO264,""))</f>
        <v/>
      </c>
      <c r="J264" s="18" t="str">
        <f>IF(_Engine!$P$8=0,"",IF((AF264+AP264)&gt;0,AF264+AP264,""))</f>
        <v/>
      </c>
      <c r="K264" s="18" t="str">
        <f>IF(_Engine!$P$9=0,"",IF((AG264+AQ264)&gt;0,AG264+AQ264,""))</f>
        <v/>
      </c>
      <c r="L264" s="18" t="str">
        <f>IF(_Engine!$P$10=0,"",IF((AH264+AR264)&gt;0,AH264+AR264,""))</f>
        <v/>
      </c>
      <c r="M264" s="18" t="str">
        <f>IF(_Engine!$P$11=0,"",IF((AI264+AS264)&gt;0,AI264+AS264,""))</f>
        <v/>
      </c>
      <c r="N264" s="18" t="str">
        <f>IF(_Engine!$P$12=0,"",IF((AJ264+AT264)&gt;0,AJ264+AT264,""))</f>
        <v/>
      </c>
      <c r="O264" s="27">
        <f t="shared" si="10"/>
        <v>0</v>
      </c>
      <c r="Q264" s="28">
        <f>IF(AND(_Engine!$P$3=1,AU263&gt;0),ROUND(AU263*_Engine!$N$3/12,2),0)</f>
        <v>0</v>
      </c>
      <c r="R264" s="28">
        <f>IF(AND(_Engine!$P$4=1,AV263&gt;0),ROUND(AV263*_Engine!$N$4/12,2),0)</f>
        <v>0</v>
      </c>
      <c r="S264" s="28">
        <f>IF(AND(_Engine!$P$5=1,AW263&gt;0),ROUND(AW263*_Engine!$N$5/12,2),0)</f>
        <v>0</v>
      </c>
      <c r="T264" s="28">
        <f>IF(AND(_Engine!$P$6=1,AX263&gt;0),ROUND(AX263*_Engine!$N$6/12,2),0)</f>
        <v>0</v>
      </c>
      <c r="U264" s="28">
        <f>IF(AND(_Engine!$P$7=1,AY263&gt;0),ROUND(AY263*_Engine!$N$7/12,2),0)</f>
        <v>0</v>
      </c>
      <c r="V264" s="28">
        <f>IF(AND(_Engine!$P$8=1,AZ263&gt;0),ROUND(AZ263*_Engine!$N$8/12,2),0)</f>
        <v>0</v>
      </c>
      <c r="W264" s="28">
        <f>IF(AND(_Engine!$P$9=1,BA263&gt;0),ROUND(BA263*_Engine!$N$9/12,2),0)</f>
        <v>0</v>
      </c>
      <c r="X264" s="28">
        <f>IF(AND(_Engine!$P$10=1,BB263&gt;0),ROUND(BB263*_Engine!$N$10/12,2),0)</f>
        <v>0</v>
      </c>
      <c r="Y264" s="28">
        <f>IF(AND(_Engine!$P$11=1,BC263&gt;0),ROUND(BC263*_Engine!$N$11/12,2),0)</f>
        <v>0</v>
      </c>
      <c r="Z264" s="28">
        <f>IF(AND(_Engine!$P$12=1,BD263&gt;0),ROUND(BD263*_Engine!$N$12/12,2),0)</f>
        <v>0</v>
      </c>
      <c r="AA264" s="28">
        <f>IF(AND(_Engine!$P$3=1,AU263&gt;0),ROUND(MIN(_Engine!$O$3,AU263+Q264),2),0)</f>
        <v>0</v>
      </c>
      <c r="AB264" s="28">
        <f>IF(AND(_Engine!$P$4=1,AV263&gt;0),ROUND(MIN(_Engine!$O$4,AV263+R264),2),0)</f>
        <v>0</v>
      </c>
      <c r="AC264" s="28">
        <f>IF(AND(_Engine!$P$5=1,AW263&gt;0),ROUND(MIN(_Engine!$O$5,AW263+S264),2),0)</f>
        <v>0</v>
      </c>
      <c r="AD264" s="28">
        <f>IF(AND(_Engine!$P$6=1,AX263&gt;0),ROUND(MIN(_Engine!$O$6,AX263+T264),2),0)</f>
        <v>0</v>
      </c>
      <c r="AE264" s="28">
        <f>IF(AND(_Engine!$P$7=1,AY263&gt;0),ROUND(MIN(_Engine!$O$7,AY263+U264),2),0)</f>
        <v>0</v>
      </c>
      <c r="AF264" s="28">
        <f>IF(AND(_Engine!$P$8=1,AZ263&gt;0),ROUND(MIN(_Engine!$O$8,AZ263+V264),2),0)</f>
        <v>0</v>
      </c>
      <c r="AG264" s="28">
        <f>IF(AND(_Engine!$P$9=1,BA263&gt;0),ROUND(MIN(_Engine!$O$9,BA263+W264),2),0)</f>
        <v>0</v>
      </c>
      <c r="AH264" s="28">
        <f>IF(AND(_Engine!$P$10=1,BB263&gt;0),ROUND(MIN(_Engine!$O$10,BB263+X264),2),0)</f>
        <v>0</v>
      </c>
      <c r="AI264" s="28">
        <f>IF(AND(_Engine!$P$11=1,BC263&gt;0),ROUND(MIN(_Engine!$O$11,BC263+Y264),2),0)</f>
        <v>0</v>
      </c>
      <c r="AJ264" s="28">
        <f>IF(AND(_Engine!$P$12=1,BD263&gt;0),ROUND(MIN(_Engine!$O$12,BD263+Z264),2),0)</f>
        <v>0</v>
      </c>
      <c r="AK264" s="28">
        <f>IF(AND(_Engine!$P$3=1,AU263&gt;0),ROUND(MAX(0,MIN(AU263+Q264-AA264,BE264-0)),2),0)</f>
        <v>0</v>
      </c>
      <c r="AL264" s="28">
        <f>IF(AND(_Engine!$P$4=1,AV263&gt;0),ROUND(MAX(0,MIN(AV263+R264-AB264,BE264-SUM(AK264:AK264))),2),0)</f>
        <v>0</v>
      </c>
      <c r="AM264" s="28">
        <f>IF(AND(_Engine!$P$5=1,AW263&gt;0),ROUND(MAX(0,MIN(AW263+S264-AC264,BE264-SUM(AK264:AL264))),2),0)</f>
        <v>0</v>
      </c>
      <c r="AN264" s="28">
        <f>IF(AND(_Engine!$P$6=1,AX263&gt;0),ROUND(MAX(0,MIN(AX263+T264-AD264,BE264-SUM(AK264:AM264))),2),0)</f>
        <v>0</v>
      </c>
      <c r="AO264" s="28">
        <f>IF(AND(_Engine!$P$7=1,AY263&gt;0),ROUND(MAX(0,MIN(AY263+U264-AE264,BE264-SUM(AK264:AN264))),2),0)</f>
        <v>0</v>
      </c>
      <c r="AP264" s="28">
        <f>IF(AND(_Engine!$P$8=1,AZ263&gt;0),ROUND(MAX(0,MIN(AZ263+V264-AF264,BE264-SUM(AK264:AO264))),2),0)</f>
        <v>0</v>
      </c>
      <c r="AQ264" s="28">
        <f>IF(AND(_Engine!$P$9=1,BA263&gt;0),ROUND(MAX(0,MIN(BA263+W264-AG264,BE264-SUM(AK264:AP264))),2),0)</f>
        <v>0</v>
      </c>
      <c r="AR264" s="28">
        <f>IF(AND(_Engine!$P$10=1,BB263&gt;0),ROUND(MAX(0,MIN(BB263+X264-AH264,BE264-SUM(AK264:AQ264))),2),0)</f>
        <v>0</v>
      </c>
      <c r="AS264" s="28">
        <f>IF(AND(_Engine!$P$11=1,BC263&gt;0),ROUND(MAX(0,MIN(BC263+Y264-AI264,BE264-SUM(AK264:AR264))),2),0)</f>
        <v>0</v>
      </c>
      <c r="AT264" s="28">
        <f>IF(AND(_Engine!$P$12=1,BD263&gt;0),ROUND(MAX(0,MIN(BD263+Z264-AJ264,BE264-SUM(AK264:AS264))),2),0)</f>
        <v>0</v>
      </c>
      <c r="AU264" s="28">
        <f>IF(_Engine!$P$3=1,MAX(0,ROUND(AU263+Q264-AA264-AK264,2)),0)</f>
        <v>0</v>
      </c>
      <c r="AV264" s="28">
        <f>IF(_Engine!$P$4=1,MAX(0,ROUND(AV263+R264-AB264-AL264,2)),0)</f>
        <v>0</v>
      </c>
      <c r="AW264" s="28">
        <f>IF(_Engine!$P$5=1,MAX(0,ROUND(AW263+S264-AC264-AM264,2)),0)</f>
        <v>0</v>
      </c>
      <c r="AX264" s="28">
        <f>IF(_Engine!$P$6=1,MAX(0,ROUND(AX263+T264-AD264-AN264,2)),0)</f>
        <v>0</v>
      </c>
      <c r="AY264" s="28">
        <f>IF(_Engine!$P$7=1,MAX(0,ROUND(AY263+U264-AE264-AO264,2)),0)</f>
        <v>0</v>
      </c>
      <c r="AZ264" s="28">
        <f>IF(_Engine!$P$8=1,MAX(0,ROUND(AZ263+V264-AF264-AP264,2)),0)</f>
        <v>0</v>
      </c>
      <c r="BA264" s="28">
        <f>IF(_Engine!$P$9=1,MAX(0,ROUND(BA263+W264-AG264-AQ264,2)),0)</f>
        <v>0</v>
      </c>
      <c r="BB264" s="28">
        <f>IF(_Engine!$P$10=1,MAX(0,ROUND(BB263+X264-AH264-AR264,2)),0)</f>
        <v>0</v>
      </c>
      <c r="BC264" s="28">
        <f>IF(_Engine!$P$11=1,MAX(0,ROUND(BC263+Y264-AI264-AS264,2)),0)</f>
        <v>0</v>
      </c>
      <c r="BD264" s="28">
        <f>IF(_Engine!$P$12=1,MAX(0,ROUND(BD263+Z264-AJ264-AT264,2)),0)</f>
        <v>0</v>
      </c>
      <c r="BE264" s="28">
        <f>ROUND(IFERROR('Debt Planner'!$C$8,0)+IFERROR(C264,0)+MAX(0,_Engine!$E$14-SUM(AA264:AJ264)),2)</f>
        <v>0</v>
      </c>
    </row>
    <row r="265" spans="1:57" x14ac:dyDescent="0.3">
      <c r="A265" s="24">
        <v>257</v>
      </c>
      <c r="B265" s="25">
        <f t="shared" ca="1" si="11"/>
        <v>53986</v>
      </c>
      <c r="C265" s="26">
        <v>0</v>
      </c>
      <c r="D265" s="27">
        <f t="shared" ref="D265:D328" si="12">ROUND(SUM(AA265:AJ265)+SUM(AK265:AT265),2)</f>
        <v>0</v>
      </c>
      <c r="E265" s="18" t="str">
        <f>IF(_Engine!$P$3=0,"",IF((AA265+AK265)&gt;0,AA265+AK265,""))</f>
        <v/>
      </c>
      <c r="F265" s="18" t="str">
        <f>IF(_Engine!$P$4=0,"",IF((AB265+AL265)&gt;0,AB265+AL265,""))</f>
        <v/>
      </c>
      <c r="G265" s="18" t="str">
        <f>IF(_Engine!$P$5=0,"",IF((AC265+AM265)&gt;0,AC265+AM265,""))</f>
        <v/>
      </c>
      <c r="H265" s="18" t="str">
        <f>IF(_Engine!$P$6=0,"",IF((AD265+AN265)&gt;0,AD265+AN265,""))</f>
        <v/>
      </c>
      <c r="I265" s="18" t="str">
        <f>IF(_Engine!$P$7=0,"",IF((AE265+AO265)&gt;0,AE265+AO265,""))</f>
        <v/>
      </c>
      <c r="J265" s="18" t="str">
        <f>IF(_Engine!$P$8=0,"",IF((AF265+AP265)&gt;0,AF265+AP265,""))</f>
        <v/>
      </c>
      <c r="K265" s="18" t="str">
        <f>IF(_Engine!$P$9=0,"",IF((AG265+AQ265)&gt;0,AG265+AQ265,""))</f>
        <v/>
      </c>
      <c r="L265" s="18" t="str">
        <f>IF(_Engine!$P$10=0,"",IF((AH265+AR265)&gt;0,AH265+AR265,""))</f>
        <v/>
      </c>
      <c r="M265" s="18" t="str">
        <f>IF(_Engine!$P$11=0,"",IF((AI265+AS265)&gt;0,AI265+AS265,""))</f>
        <v/>
      </c>
      <c r="N265" s="18" t="str">
        <f>IF(_Engine!$P$12=0,"",IF((AJ265+AT265)&gt;0,AJ265+AT265,""))</f>
        <v/>
      </c>
      <c r="O265" s="27">
        <f t="shared" ref="O265:O328" si="13">ROUND(SUM(AU265:BD265),2)</f>
        <v>0</v>
      </c>
      <c r="Q265" s="28">
        <f>IF(AND(_Engine!$P$3=1,AU264&gt;0),ROUND(AU264*_Engine!$N$3/12,2),0)</f>
        <v>0</v>
      </c>
      <c r="R265" s="28">
        <f>IF(AND(_Engine!$P$4=1,AV264&gt;0),ROUND(AV264*_Engine!$N$4/12,2),0)</f>
        <v>0</v>
      </c>
      <c r="S265" s="28">
        <f>IF(AND(_Engine!$P$5=1,AW264&gt;0),ROUND(AW264*_Engine!$N$5/12,2),0)</f>
        <v>0</v>
      </c>
      <c r="T265" s="28">
        <f>IF(AND(_Engine!$P$6=1,AX264&gt;0),ROUND(AX264*_Engine!$N$6/12,2),0)</f>
        <v>0</v>
      </c>
      <c r="U265" s="28">
        <f>IF(AND(_Engine!$P$7=1,AY264&gt;0),ROUND(AY264*_Engine!$N$7/12,2),0)</f>
        <v>0</v>
      </c>
      <c r="V265" s="28">
        <f>IF(AND(_Engine!$P$8=1,AZ264&gt;0),ROUND(AZ264*_Engine!$N$8/12,2),0)</f>
        <v>0</v>
      </c>
      <c r="W265" s="28">
        <f>IF(AND(_Engine!$P$9=1,BA264&gt;0),ROUND(BA264*_Engine!$N$9/12,2),0)</f>
        <v>0</v>
      </c>
      <c r="X265" s="28">
        <f>IF(AND(_Engine!$P$10=1,BB264&gt;0),ROUND(BB264*_Engine!$N$10/12,2),0)</f>
        <v>0</v>
      </c>
      <c r="Y265" s="28">
        <f>IF(AND(_Engine!$P$11=1,BC264&gt;0),ROUND(BC264*_Engine!$N$11/12,2),0)</f>
        <v>0</v>
      </c>
      <c r="Z265" s="28">
        <f>IF(AND(_Engine!$P$12=1,BD264&gt;0),ROUND(BD264*_Engine!$N$12/12,2),0)</f>
        <v>0</v>
      </c>
      <c r="AA265" s="28">
        <f>IF(AND(_Engine!$P$3=1,AU264&gt;0),ROUND(MIN(_Engine!$O$3,AU264+Q265),2),0)</f>
        <v>0</v>
      </c>
      <c r="AB265" s="28">
        <f>IF(AND(_Engine!$P$4=1,AV264&gt;0),ROUND(MIN(_Engine!$O$4,AV264+R265),2),0)</f>
        <v>0</v>
      </c>
      <c r="AC265" s="28">
        <f>IF(AND(_Engine!$P$5=1,AW264&gt;0),ROUND(MIN(_Engine!$O$5,AW264+S265),2),0)</f>
        <v>0</v>
      </c>
      <c r="AD265" s="28">
        <f>IF(AND(_Engine!$P$6=1,AX264&gt;0),ROUND(MIN(_Engine!$O$6,AX264+T265),2),0)</f>
        <v>0</v>
      </c>
      <c r="AE265" s="28">
        <f>IF(AND(_Engine!$P$7=1,AY264&gt;0),ROUND(MIN(_Engine!$O$7,AY264+U265),2),0)</f>
        <v>0</v>
      </c>
      <c r="AF265" s="28">
        <f>IF(AND(_Engine!$P$8=1,AZ264&gt;0),ROUND(MIN(_Engine!$O$8,AZ264+V265),2),0)</f>
        <v>0</v>
      </c>
      <c r="AG265" s="28">
        <f>IF(AND(_Engine!$P$9=1,BA264&gt;0),ROUND(MIN(_Engine!$O$9,BA264+W265),2),0)</f>
        <v>0</v>
      </c>
      <c r="AH265" s="28">
        <f>IF(AND(_Engine!$P$10=1,BB264&gt;0),ROUND(MIN(_Engine!$O$10,BB264+X265),2),0)</f>
        <v>0</v>
      </c>
      <c r="AI265" s="28">
        <f>IF(AND(_Engine!$P$11=1,BC264&gt;0),ROUND(MIN(_Engine!$O$11,BC264+Y265),2),0)</f>
        <v>0</v>
      </c>
      <c r="AJ265" s="28">
        <f>IF(AND(_Engine!$P$12=1,BD264&gt;0),ROUND(MIN(_Engine!$O$12,BD264+Z265),2),0)</f>
        <v>0</v>
      </c>
      <c r="AK265" s="28">
        <f>IF(AND(_Engine!$P$3=1,AU264&gt;0),ROUND(MAX(0,MIN(AU264+Q265-AA265,BE265-0)),2),0)</f>
        <v>0</v>
      </c>
      <c r="AL265" s="28">
        <f>IF(AND(_Engine!$P$4=1,AV264&gt;0),ROUND(MAX(0,MIN(AV264+R265-AB265,BE265-SUM(AK265:AK265))),2),0)</f>
        <v>0</v>
      </c>
      <c r="AM265" s="28">
        <f>IF(AND(_Engine!$P$5=1,AW264&gt;0),ROUND(MAX(0,MIN(AW264+S265-AC265,BE265-SUM(AK265:AL265))),2),0)</f>
        <v>0</v>
      </c>
      <c r="AN265" s="28">
        <f>IF(AND(_Engine!$P$6=1,AX264&gt;0),ROUND(MAX(0,MIN(AX264+T265-AD265,BE265-SUM(AK265:AM265))),2),0)</f>
        <v>0</v>
      </c>
      <c r="AO265" s="28">
        <f>IF(AND(_Engine!$P$7=1,AY264&gt;0),ROUND(MAX(0,MIN(AY264+U265-AE265,BE265-SUM(AK265:AN265))),2),0)</f>
        <v>0</v>
      </c>
      <c r="AP265" s="28">
        <f>IF(AND(_Engine!$P$8=1,AZ264&gt;0),ROUND(MAX(0,MIN(AZ264+V265-AF265,BE265-SUM(AK265:AO265))),2),0)</f>
        <v>0</v>
      </c>
      <c r="AQ265" s="28">
        <f>IF(AND(_Engine!$P$9=1,BA264&gt;0),ROUND(MAX(0,MIN(BA264+W265-AG265,BE265-SUM(AK265:AP265))),2),0)</f>
        <v>0</v>
      </c>
      <c r="AR265" s="28">
        <f>IF(AND(_Engine!$P$10=1,BB264&gt;0),ROUND(MAX(0,MIN(BB264+X265-AH265,BE265-SUM(AK265:AQ265))),2),0)</f>
        <v>0</v>
      </c>
      <c r="AS265" s="28">
        <f>IF(AND(_Engine!$P$11=1,BC264&gt;0),ROUND(MAX(0,MIN(BC264+Y265-AI265,BE265-SUM(AK265:AR265))),2),0)</f>
        <v>0</v>
      </c>
      <c r="AT265" s="28">
        <f>IF(AND(_Engine!$P$12=1,BD264&gt;0),ROUND(MAX(0,MIN(BD264+Z265-AJ265,BE265-SUM(AK265:AS265))),2),0)</f>
        <v>0</v>
      </c>
      <c r="AU265" s="28">
        <f>IF(_Engine!$P$3=1,MAX(0,ROUND(AU264+Q265-AA265-AK265,2)),0)</f>
        <v>0</v>
      </c>
      <c r="AV265" s="28">
        <f>IF(_Engine!$P$4=1,MAX(0,ROUND(AV264+R265-AB265-AL265,2)),0)</f>
        <v>0</v>
      </c>
      <c r="AW265" s="28">
        <f>IF(_Engine!$P$5=1,MAX(0,ROUND(AW264+S265-AC265-AM265,2)),0)</f>
        <v>0</v>
      </c>
      <c r="AX265" s="28">
        <f>IF(_Engine!$P$6=1,MAX(0,ROUND(AX264+T265-AD265-AN265,2)),0)</f>
        <v>0</v>
      </c>
      <c r="AY265" s="28">
        <f>IF(_Engine!$P$7=1,MAX(0,ROUND(AY264+U265-AE265-AO265,2)),0)</f>
        <v>0</v>
      </c>
      <c r="AZ265" s="28">
        <f>IF(_Engine!$P$8=1,MAX(0,ROUND(AZ264+V265-AF265-AP265,2)),0)</f>
        <v>0</v>
      </c>
      <c r="BA265" s="28">
        <f>IF(_Engine!$P$9=1,MAX(0,ROUND(BA264+W265-AG265-AQ265,2)),0)</f>
        <v>0</v>
      </c>
      <c r="BB265" s="28">
        <f>IF(_Engine!$P$10=1,MAX(0,ROUND(BB264+X265-AH265-AR265,2)),0)</f>
        <v>0</v>
      </c>
      <c r="BC265" s="28">
        <f>IF(_Engine!$P$11=1,MAX(0,ROUND(BC264+Y265-AI265-AS265,2)),0)</f>
        <v>0</v>
      </c>
      <c r="BD265" s="28">
        <f>IF(_Engine!$P$12=1,MAX(0,ROUND(BD264+Z265-AJ265-AT265,2)),0)</f>
        <v>0</v>
      </c>
      <c r="BE265" s="28">
        <f>ROUND(IFERROR('Debt Planner'!$C$8,0)+IFERROR(C265,0)+MAX(0,_Engine!$E$14-SUM(AA265:AJ265)),2)</f>
        <v>0</v>
      </c>
    </row>
    <row r="266" spans="1:57" x14ac:dyDescent="0.3">
      <c r="A266" s="24">
        <v>258</v>
      </c>
      <c r="B266" s="25">
        <f t="shared" ref="B266:B329" ca="1" si="14">EDATE(B265,1)</f>
        <v>54017</v>
      </c>
      <c r="C266" s="26">
        <v>0</v>
      </c>
      <c r="D266" s="27">
        <f t="shared" si="12"/>
        <v>0</v>
      </c>
      <c r="E266" s="18" t="str">
        <f>IF(_Engine!$P$3=0,"",IF((AA266+AK266)&gt;0,AA266+AK266,""))</f>
        <v/>
      </c>
      <c r="F266" s="18" t="str">
        <f>IF(_Engine!$P$4=0,"",IF((AB266+AL266)&gt;0,AB266+AL266,""))</f>
        <v/>
      </c>
      <c r="G266" s="18" t="str">
        <f>IF(_Engine!$P$5=0,"",IF((AC266+AM266)&gt;0,AC266+AM266,""))</f>
        <v/>
      </c>
      <c r="H266" s="18" t="str">
        <f>IF(_Engine!$P$6=0,"",IF((AD266+AN266)&gt;0,AD266+AN266,""))</f>
        <v/>
      </c>
      <c r="I266" s="18" t="str">
        <f>IF(_Engine!$P$7=0,"",IF((AE266+AO266)&gt;0,AE266+AO266,""))</f>
        <v/>
      </c>
      <c r="J266" s="18" t="str">
        <f>IF(_Engine!$P$8=0,"",IF((AF266+AP266)&gt;0,AF266+AP266,""))</f>
        <v/>
      </c>
      <c r="K266" s="18" t="str">
        <f>IF(_Engine!$P$9=0,"",IF((AG266+AQ266)&gt;0,AG266+AQ266,""))</f>
        <v/>
      </c>
      <c r="L266" s="18" t="str">
        <f>IF(_Engine!$P$10=0,"",IF((AH266+AR266)&gt;0,AH266+AR266,""))</f>
        <v/>
      </c>
      <c r="M266" s="18" t="str">
        <f>IF(_Engine!$P$11=0,"",IF((AI266+AS266)&gt;0,AI266+AS266,""))</f>
        <v/>
      </c>
      <c r="N266" s="18" t="str">
        <f>IF(_Engine!$P$12=0,"",IF((AJ266+AT266)&gt;0,AJ266+AT266,""))</f>
        <v/>
      </c>
      <c r="O266" s="27">
        <f t="shared" si="13"/>
        <v>0</v>
      </c>
      <c r="Q266" s="28">
        <f>IF(AND(_Engine!$P$3=1,AU265&gt;0),ROUND(AU265*_Engine!$N$3/12,2),0)</f>
        <v>0</v>
      </c>
      <c r="R266" s="28">
        <f>IF(AND(_Engine!$P$4=1,AV265&gt;0),ROUND(AV265*_Engine!$N$4/12,2),0)</f>
        <v>0</v>
      </c>
      <c r="S266" s="28">
        <f>IF(AND(_Engine!$P$5=1,AW265&gt;0),ROUND(AW265*_Engine!$N$5/12,2),0)</f>
        <v>0</v>
      </c>
      <c r="T266" s="28">
        <f>IF(AND(_Engine!$P$6=1,AX265&gt;0),ROUND(AX265*_Engine!$N$6/12,2),0)</f>
        <v>0</v>
      </c>
      <c r="U266" s="28">
        <f>IF(AND(_Engine!$P$7=1,AY265&gt;0),ROUND(AY265*_Engine!$N$7/12,2),0)</f>
        <v>0</v>
      </c>
      <c r="V266" s="28">
        <f>IF(AND(_Engine!$P$8=1,AZ265&gt;0),ROUND(AZ265*_Engine!$N$8/12,2),0)</f>
        <v>0</v>
      </c>
      <c r="W266" s="28">
        <f>IF(AND(_Engine!$P$9=1,BA265&gt;0),ROUND(BA265*_Engine!$N$9/12,2),0)</f>
        <v>0</v>
      </c>
      <c r="X266" s="28">
        <f>IF(AND(_Engine!$P$10=1,BB265&gt;0),ROUND(BB265*_Engine!$N$10/12,2),0)</f>
        <v>0</v>
      </c>
      <c r="Y266" s="28">
        <f>IF(AND(_Engine!$P$11=1,BC265&gt;0),ROUND(BC265*_Engine!$N$11/12,2),0)</f>
        <v>0</v>
      </c>
      <c r="Z266" s="28">
        <f>IF(AND(_Engine!$P$12=1,BD265&gt;0),ROUND(BD265*_Engine!$N$12/12,2),0)</f>
        <v>0</v>
      </c>
      <c r="AA266" s="28">
        <f>IF(AND(_Engine!$P$3=1,AU265&gt;0),ROUND(MIN(_Engine!$O$3,AU265+Q266),2),0)</f>
        <v>0</v>
      </c>
      <c r="AB266" s="28">
        <f>IF(AND(_Engine!$P$4=1,AV265&gt;0),ROUND(MIN(_Engine!$O$4,AV265+R266),2),0)</f>
        <v>0</v>
      </c>
      <c r="AC266" s="28">
        <f>IF(AND(_Engine!$P$5=1,AW265&gt;0),ROUND(MIN(_Engine!$O$5,AW265+S266),2),0)</f>
        <v>0</v>
      </c>
      <c r="AD266" s="28">
        <f>IF(AND(_Engine!$P$6=1,AX265&gt;0),ROUND(MIN(_Engine!$O$6,AX265+T266),2),0)</f>
        <v>0</v>
      </c>
      <c r="AE266" s="28">
        <f>IF(AND(_Engine!$P$7=1,AY265&gt;0),ROUND(MIN(_Engine!$O$7,AY265+U266),2),0)</f>
        <v>0</v>
      </c>
      <c r="AF266" s="28">
        <f>IF(AND(_Engine!$P$8=1,AZ265&gt;0),ROUND(MIN(_Engine!$O$8,AZ265+V266),2),0)</f>
        <v>0</v>
      </c>
      <c r="AG266" s="28">
        <f>IF(AND(_Engine!$P$9=1,BA265&gt;0),ROUND(MIN(_Engine!$O$9,BA265+W266),2),0)</f>
        <v>0</v>
      </c>
      <c r="AH266" s="28">
        <f>IF(AND(_Engine!$P$10=1,BB265&gt;0),ROUND(MIN(_Engine!$O$10,BB265+X266),2),0)</f>
        <v>0</v>
      </c>
      <c r="AI266" s="28">
        <f>IF(AND(_Engine!$P$11=1,BC265&gt;0),ROUND(MIN(_Engine!$O$11,BC265+Y266),2),0)</f>
        <v>0</v>
      </c>
      <c r="AJ266" s="28">
        <f>IF(AND(_Engine!$P$12=1,BD265&gt;0),ROUND(MIN(_Engine!$O$12,BD265+Z266),2),0)</f>
        <v>0</v>
      </c>
      <c r="AK266" s="28">
        <f>IF(AND(_Engine!$P$3=1,AU265&gt;0),ROUND(MAX(0,MIN(AU265+Q266-AA266,BE266-0)),2),0)</f>
        <v>0</v>
      </c>
      <c r="AL266" s="28">
        <f>IF(AND(_Engine!$P$4=1,AV265&gt;0),ROUND(MAX(0,MIN(AV265+R266-AB266,BE266-SUM(AK266:AK266))),2),0)</f>
        <v>0</v>
      </c>
      <c r="AM266" s="28">
        <f>IF(AND(_Engine!$P$5=1,AW265&gt;0),ROUND(MAX(0,MIN(AW265+S266-AC266,BE266-SUM(AK266:AL266))),2),0)</f>
        <v>0</v>
      </c>
      <c r="AN266" s="28">
        <f>IF(AND(_Engine!$P$6=1,AX265&gt;0),ROUND(MAX(0,MIN(AX265+T266-AD266,BE266-SUM(AK266:AM266))),2),0)</f>
        <v>0</v>
      </c>
      <c r="AO266" s="28">
        <f>IF(AND(_Engine!$P$7=1,AY265&gt;0),ROUND(MAX(0,MIN(AY265+U266-AE266,BE266-SUM(AK266:AN266))),2),0)</f>
        <v>0</v>
      </c>
      <c r="AP266" s="28">
        <f>IF(AND(_Engine!$P$8=1,AZ265&gt;0),ROUND(MAX(0,MIN(AZ265+V266-AF266,BE266-SUM(AK266:AO266))),2),0)</f>
        <v>0</v>
      </c>
      <c r="AQ266" s="28">
        <f>IF(AND(_Engine!$P$9=1,BA265&gt;0),ROUND(MAX(0,MIN(BA265+W266-AG266,BE266-SUM(AK266:AP266))),2),0)</f>
        <v>0</v>
      </c>
      <c r="AR266" s="28">
        <f>IF(AND(_Engine!$P$10=1,BB265&gt;0),ROUND(MAX(0,MIN(BB265+X266-AH266,BE266-SUM(AK266:AQ266))),2),0)</f>
        <v>0</v>
      </c>
      <c r="AS266" s="28">
        <f>IF(AND(_Engine!$P$11=1,BC265&gt;0),ROUND(MAX(0,MIN(BC265+Y266-AI266,BE266-SUM(AK266:AR266))),2),0)</f>
        <v>0</v>
      </c>
      <c r="AT266" s="28">
        <f>IF(AND(_Engine!$P$12=1,BD265&gt;0),ROUND(MAX(0,MIN(BD265+Z266-AJ266,BE266-SUM(AK266:AS266))),2),0)</f>
        <v>0</v>
      </c>
      <c r="AU266" s="28">
        <f>IF(_Engine!$P$3=1,MAX(0,ROUND(AU265+Q266-AA266-AK266,2)),0)</f>
        <v>0</v>
      </c>
      <c r="AV266" s="28">
        <f>IF(_Engine!$P$4=1,MAX(0,ROUND(AV265+R266-AB266-AL266,2)),0)</f>
        <v>0</v>
      </c>
      <c r="AW266" s="28">
        <f>IF(_Engine!$P$5=1,MAX(0,ROUND(AW265+S266-AC266-AM266,2)),0)</f>
        <v>0</v>
      </c>
      <c r="AX266" s="28">
        <f>IF(_Engine!$P$6=1,MAX(0,ROUND(AX265+T266-AD266-AN266,2)),0)</f>
        <v>0</v>
      </c>
      <c r="AY266" s="28">
        <f>IF(_Engine!$P$7=1,MAX(0,ROUND(AY265+U266-AE266-AO266,2)),0)</f>
        <v>0</v>
      </c>
      <c r="AZ266" s="28">
        <f>IF(_Engine!$P$8=1,MAX(0,ROUND(AZ265+V266-AF266-AP266,2)),0)</f>
        <v>0</v>
      </c>
      <c r="BA266" s="28">
        <f>IF(_Engine!$P$9=1,MAX(0,ROUND(BA265+W266-AG266-AQ266,2)),0)</f>
        <v>0</v>
      </c>
      <c r="BB266" s="28">
        <f>IF(_Engine!$P$10=1,MAX(0,ROUND(BB265+X266-AH266-AR266,2)),0)</f>
        <v>0</v>
      </c>
      <c r="BC266" s="28">
        <f>IF(_Engine!$P$11=1,MAX(0,ROUND(BC265+Y266-AI266-AS266,2)),0)</f>
        <v>0</v>
      </c>
      <c r="BD266" s="28">
        <f>IF(_Engine!$P$12=1,MAX(0,ROUND(BD265+Z266-AJ266-AT266,2)),0)</f>
        <v>0</v>
      </c>
      <c r="BE266" s="28">
        <f>ROUND(IFERROR('Debt Planner'!$C$8,0)+IFERROR(C266,0)+MAX(0,_Engine!$E$14-SUM(AA266:AJ266)),2)</f>
        <v>0</v>
      </c>
    </row>
    <row r="267" spans="1:57" x14ac:dyDescent="0.3">
      <c r="A267" s="24">
        <v>259</v>
      </c>
      <c r="B267" s="25">
        <f t="shared" ca="1" si="14"/>
        <v>54047</v>
      </c>
      <c r="C267" s="26">
        <v>0</v>
      </c>
      <c r="D267" s="27">
        <f t="shared" si="12"/>
        <v>0</v>
      </c>
      <c r="E267" s="18" t="str">
        <f>IF(_Engine!$P$3=0,"",IF((AA267+AK267)&gt;0,AA267+AK267,""))</f>
        <v/>
      </c>
      <c r="F267" s="18" t="str">
        <f>IF(_Engine!$P$4=0,"",IF((AB267+AL267)&gt;0,AB267+AL267,""))</f>
        <v/>
      </c>
      <c r="G267" s="18" t="str">
        <f>IF(_Engine!$P$5=0,"",IF((AC267+AM267)&gt;0,AC267+AM267,""))</f>
        <v/>
      </c>
      <c r="H267" s="18" t="str">
        <f>IF(_Engine!$P$6=0,"",IF((AD267+AN267)&gt;0,AD267+AN267,""))</f>
        <v/>
      </c>
      <c r="I267" s="18" t="str">
        <f>IF(_Engine!$P$7=0,"",IF((AE267+AO267)&gt;0,AE267+AO267,""))</f>
        <v/>
      </c>
      <c r="J267" s="18" t="str">
        <f>IF(_Engine!$P$8=0,"",IF((AF267+AP267)&gt;0,AF267+AP267,""))</f>
        <v/>
      </c>
      <c r="K267" s="18" t="str">
        <f>IF(_Engine!$P$9=0,"",IF((AG267+AQ267)&gt;0,AG267+AQ267,""))</f>
        <v/>
      </c>
      <c r="L267" s="18" t="str">
        <f>IF(_Engine!$P$10=0,"",IF((AH267+AR267)&gt;0,AH267+AR267,""))</f>
        <v/>
      </c>
      <c r="M267" s="18" t="str">
        <f>IF(_Engine!$P$11=0,"",IF((AI267+AS267)&gt;0,AI267+AS267,""))</f>
        <v/>
      </c>
      <c r="N267" s="18" t="str">
        <f>IF(_Engine!$P$12=0,"",IF((AJ267+AT267)&gt;0,AJ267+AT267,""))</f>
        <v/>
      </c>
      <c r="O267" s="27">
        <f t="shared" si="13"/>
        <v>0</v>
      </c>
      <c r="Q267" s="28">
        <f>IF(AND(_Engine!$P$3=1,AU266&gt;0),ROUND(AU266*_Engine!$N$3/12,2),0)</f>
        <v>0</v>
      </c>
      <c r="R267" s="28">
        <f>IF(AND(_Engine!$P$4=1,AV266&gt;0),ROUND(AV266*_Engine!$N$4/12,2),0)</f>
        <v>0</v>
      </c>
      <c r="S267" s="28">
        <f>IF(AND(_Engine!$P$5=1,AW266&gt;0),ROUND(AW266*_Engine!$N$5/12,2),0)</f>
        <v>0</v>
      </c>
      <c r="T267" s="28">
        <f>IF(AND(_Engine!$P$6=1,AX266&gt;0),ROUND(AX266*_Engine!$N$6/12,2),0)</f>
        <v>0</v>
      </c>
      <c r="U267" s="28">
        <f>IF(AND(_Engine!$P$7=1,AY266&gt;0),ROUND(AY266*_Engine!$N$7/12,2),0)</f>
        <v>0</v>
      </c>
      <c r="V267" s="28">
        <f>IF(AND(_Engine!$P$8=1,AZ266&gt;0),ROUND(AZ266*_Engine!$N$8/12,2),0)</f>
        <v>0</v>
      </c>
      <c r="W267" s="28">
        <f>IF(AND(_Engine!$P$9=1,BA266&gt;0),ROUND(BA266*_Engine!$N$9/12,2),0)</f>
        <v>0</v>
      </c>
      <c r="X267" s="28">
        <f>IF(AND(_Engine!$P$10=1,BB266&gt;0),ROUND(BB266*_Engine!$N$10/12,2),0)</f>
        <v>0</v>
      </c>
      <c r="Y267" s="28">
        <f>IF(AND(_Engine!$P$11=1,BC266&gt;0),ROUND(BC266*_Engine!$N$11/12,2),0)</f>
        <v>0</v>
      </c>
      <c r="Z267" s="28">
        <f>IF(AND(_Engine!$P$12=1,BD266&gt;0),ROUND(BD266*_Engine!$N$12/12,2),0)</f>
        <v>0</v>
      </c>
      <c r="AA267" s="28">
        <f>IF(AND(_Engine!$P$3=1,AU266&gt;0),ROUND(MIN(_Engine!$O$3,AU266+Q267),2),0)</f>
        <v>0</v>
      </c>
      <c r="AB267" s="28">
        <f>IF(AND(_Engine!$P$4=1,AV266&gt;0),ROUND(MIN(_Engine!$O$4,AV266+R267),2),0)</f>
        <v>0</v>
      </c>
      <c r="AC267" s="28">
        <f>IF(AND(_Engine!$P$5=1,AW266&gt;0),ROUND(MIN(_Engine!$O$5,AW266+S267),2),0)</f>
        <v>0</v>
      </c>
      <c r="AD267" s="28">
        <f>IF(AND(_Engine!$P$6=1,AX266&gt;0),ROUND(MIN(_Engine!$O$6,AX266+T267),2),0)</f>
        <v>0</v>
      </c>
      <c r="AE267" s="28">
        <f>IF(AND(_Engine!$P$7=1,AY266&gt;0),ROUND(MIN(_Engine!$O$7,AY266+U267),2),0)</f>
        <v>0</v>
      </c>
      <c r="AF267" s="28">
        <f>IF(AND(_Engine!$P$8=1,AZ266&gt;0),ROUND(MIN(_Engine!$O$8,AZ266+V267),2),0)</f>
        <v>0</v>
      </c>
      <c r="AG267" s="28">
        <f>IF(AND(_Engine!$P$9=1,BA266&gt;0),ROUND(MIN(_Engine!$O$9,BA266+W267),2),0)</f>
        <v>0</v>
      </c>
      <c r="AH267" s="28">
        <f>IF(AND(_Engine!$P$10=1,BB266&gt;0),ROUND(MIN(_Engine!$O$10,BB266+X267),2),0)</f>
        <v>0</v>
      </c>
      <c r="AI267" s="28">
        <f>IF(AND(_Engine!$P$11=1,BC266&gt;0),ROUND(MIN(_Engine!$O$11,BC266+Y267),2),0)</f>
        <v>0</v>
      </c>
      <c r="AJ267" s="28">
        <f>IF(AND(_Engine!$P$12=1,BD266&gt;0),ROUND(MIN(_Engine!$O$12,BD266+Z267),2),0)</f>
        <v>0</v>
      </c>
      <c r="AK267" s="28">
        <f>IF(AND(_Engine!$P$3=1,AU266&gt;0),ROUND(MAX(0,MIN(AU266+Q267-AA267,BE267-0)),2),0)</f>
        <v>0</v>
      </c>
      <c r="AL267" s="28">
        <f>IF(AND(_Engine!$P$4=1,AV266&gt;0),ROUND(MAX(0,MIN(AV266+R267-AB267,BE267-SUM(AK267:AK267))),2),0)</f>
        <v>0</v>
      </c>
      <c r="AM267" s="28">
        <f>IF(AND(_Engine!$P$5=1,AW266&gt;0),ROUND(MAX(0,MIN(AW266+S267-AC267,BE267-SUM(AK267:AL267))),2),0)</f>
        <v>0</v>
      </c>
      <c r="AN267" s="28">
        <f>IF(AND(_Engine!$P$6=1,AX266&gt;0),ROUND(MAX(0,MIN(AX266+T267-AD267,BE267-SUM(AK267:AM267))),2),0)</f>
        <v>0</v>
      </c>
      <c r="AO267" s="28">
        <f>IF(AND(_Engine!$P$7=1,AY266&gt;0),ROUND(MAX(0,MIN(AY266+U267-AE267,BE267-SUM(AK267:AN267))),2),0)</f>
        <v>0</v>
      </c>
      <c r="AP267" s="28">
        <f>IF(AND(_Engine!$P$8=1,AZ266&gt;0),ROUND(MAX(0,MIN(AZ266+V267-AF267,BE267-SUM(AK267:AO267))),2),0)</f>
        <v>0</v>
      </c>
      <c r="AQ267" s="28">
        <f>IF(AND(_Engine!$P$9=1,BA266&gt;0),ROUND(MAX(0,MIN(BA266+W267-AG267,BE267-SUM(AK267:AP267))),2),0)</f>
        <v>0</v>
      </c>
      <c r="AR267" s="28">
        <f>IF(AND(_Engine!$P$10=1,BB266&gt;0),ROUND(MAX(0,MIN(BB266+X267-AH267,BE267-SUM(AK267:AQ267))),2),0)</f>
        <v>0</v>
      </c>
      <c r="AS267" s="28">
        <f>IF(AND(_Engine!$P$11=1,BC266&gt;0),ROUND(MAX(0,MIN(BC266+Y267-AI267,BE267-SUM(AK267:AR267))),2),0)</f>
        <v>0</v>
      </c>
      <c r="AT267" s="28">
        <f>IF(AND(_Engine!$P$12=1,BD266&gt;0),ROUND(MAX(0,MIN(BD266+Z267-AJ267,BE267-SUM(AK267:AS267))),2),0)</f>
        <v>0</v>
      </c>
      <c r="AU267" s="28">
        <f>IF(_Engine!$P$3=1,MAX(0,ROUND(AU266+Q267-AA267-AK267,2)),0)</f>
        <v>0</v>
      </c>
      <c r="AV267" s="28">
        <f>IF(_Engine!$P$4=1,MAX(0,ROUND(AV266+R267-AB267-AL267,2)),0)</f>
        <v>0</v>
      </c>
      <c r="AW267" s="28">
        <f>IF(_Engine!$P$5=1,MAX(0,ROUND(AW266+S267-AC267-AM267,2)),0)</f>
        <v>0</v>
      </c>
      <c r="AX267" s="28">
        <f>IF(_Engine!$P$6=1,MAX(0,ROUND(AX266+T267-AD267-AN267,2)),0)</f>
        <v>0</v>
      </c>
      <c r="AY267" s="28">
        <f>IF(_Engine!$P$7=1,MAX(0,ROUND(AY266+U267-AE267-AO267,2)),0)</f>
        <v>0</v>
      </c>
      <c r="AZ267" s="28">
        <f>IF(_Engine!$P$8=1,MAX(0,ROUND(AZ266+V267-AF267-AP267,2)),0)</f>
        <v>0</v>
      </c>
      <c r="BA267" s="28">
        <f>IF(_Engine!$P$9=1,MAX(0,ROUND(BA266+W267-AG267-AQ267,2)),0)</f>
        <v>0</v>
      </c>
      <c r="BB267" s="28">
        <f>IF(_Engine!$P$10=1,MAX(0,ROUND(BB266+X267-AH267-AR267,2)),0)</f>
        <v>0</v>
      </c>
      <c r="BC267" s="28">
        <f>IF(_Engine!$P$11=1,MAX(0,ROUND(BC266+Y267-AI267-AS267,2)),0)</f>
        <v>0</v>
      </c>
      <c r="BD267" s="28">
        <f>IF(_Engine!$P$12=1,MAX(0,ROUND(BD266+Z267-AJ267-AT267,2)),0)</f>
        <v>0</v>
      </c>
      <c r="BE267" s="28">
        <f>ROUND(IFERROR('Debt Planner'!$C$8,0)+IFERROR(C267,0)+MAX(0,_Engine!$E$14-SUM(AA267:AJ267)),2)</f>
        <v>0</v>
      </c>
    </row>
    <row r="268" spans="1:57" x14ac:dyDescent="0.3">
      <c r="A268" s="24">
        <v>260</v>
      </c>
      <c r="B268" s="25">
        <f t="shared" ca="1" si="14"/>
        <v>54078</v>
      </c>
      <c r="C268" s="26">
        <v>0</v>
      </c>
      <c r="D268" s="27">
        <f t="shared" si="12"/>
        <v>0</v>
      </c>
      <c r="E268" s="18" t="str">
        <f>IF(_Engine!$P$3=0,"",IF((AA268+AK268)&gt;0,AA268+AK268,""))</f>
        <v/>
      </c>
      <c r="F268" s="18" t="str">
        <f>IF(_Engine!$P$4=0,"",IF((AB268+AL268)&gt;0,AB268+AL268,""))</f>
        <v/>
      </c>
      <c r="G268" s="18" t="str">
        <f>IF(_Engine!$P$5=0,"",IF((AC268+AM268)&gt;0,AC268+AM268,""))</f>
        <v/>
      </c>
      <c r="H268" s="18" t="str">
        <f>IF(_Engine!$P$6=0,"",IF((AD268+AN268)&gt;0,AD268+AN268,""))</f>
        <v/>
      </c>
      <c r="I268" s="18" t="str">
        <f>IF(_Engine!$P$7=0,"",IF((AE268+AO268)&gt;0,AE268+AO268,""))</f>
        <v/>
      </c>
      <c r="J268" s="18" t="str">
        <f>IF(_Engine!$P$8=0,"",IF((AF268+AP268)&gt;0,AF268+AP268,""))</f>
        <v/>
      </c>
      <c r="K268" s="18" t="str">
        <f>IF(_Engine!$P$9=0,"",IF((AG268+AQ268)&gt;0,AG268+AQ268,""))</f>
        <v/>
      </c>
      <c r="L268" s="18" t="str">
        <f>IF(_Engine!$P$10=0,"",IF((AH268+AR268)&gt;0,AH268+AR268,""))</f>
        <v/>
      </c>
      <c r="M268" s="18" t="str">
        <f>IF(_Engine!$P$11=0,"",IF((AI268+AS268)&gt;0,AI268+AS268,""))</f>
        <v/>
      </c>
      <c r="N268" s="18" t="str">
        <f>IF(_Engine!$P$12=0,"",IF((AJ268+AT268)&gt;0,AJ268+AT268,""))</f>
        <v/>
      </c>
      <c r="O268" s="27">
        <f t="shared" si="13"/>
        <v>0</v>
      </c>
      <c r="Q268" s="28">
        <f>IF(AND(_Engine!$P$3=1,AU267&gt;0),ROUND(AU267*_Engine!$N$3/12,2),0)</f>
        <v>0</v>
      </c>
      <c r="R268" s="28">
        <f>IF(AND(_Engine!$P$4=1,AV267&gt;0),ROUND(AV267*_Engine!$N$4/12,2),0)</f>
        <v>0</v>
      </c>
      <c r="S268" s="28">
        <f>IF(AND(_Engine!$P$5=1,AW267&gt;0),ROUND(AW267*_Engine!$N$5/12,2),0)</f>
        <v>0</v>
      </c>
      <c r="T268" s="28">
        <f>IF(AND(_Engine!$P$6=1,AX267&gt;0),ROUND(AX267*_Engine!$N$6/12,2),0)</f>
        <v>0</v>
      </c>
      <c r="U268" s="28">
        <f>IF(AND(_Engine!$P$7=1,AY267&gt;0),ROUND(AY267*_Engine!$N$7/12,2),0)</f>
        <v>0</v>
      </c>
      <c r="V268" s="28">
        <f>IF(AND(_Engine!$P$8=1,AZ267&gt;0),ROUND(AZ267*_Engine!$N$8/12,2),0)</f>
        <v>0</v>
      </c>
      <c r="W268" s="28">
        <f>IF(AND(_Engine!$P$9=1,BA267&gt;0),ROUND(BA267*_Engine!$N$9/12,2),0)</f>
        <v>0</v>
      </c>
      <c r="X268" s="28">
        <f>IF(AND(_Engine!$P$10=1,BB267&gt;0),ROUND(BB267*_Engine!$N$10/12,2),0)</f>
        <v>0</v>
      </c>
      <c r="Y268" s="28">
        <f>IF(AND(_Engine!$P$11=1,BC267&gt;0),ROUND(BC267*_Engine!$N$11/12,2),0)</f>
        <v>0</v>
      </c>
      <c r="Z268" s="28">
        <f>IF(AND(_Engine!$P$12=1,BD267&gt;0),ROUND(BD267*_Engine!$N$12/12,2),0)</f>
        <v>0</v>
      </c>
      <c r="AA268" s="28">
        <f>IF(AND(_Engine!$P$3=1,AU267&gt;0),ROUND(MIN(_Engine!$O$3,AU267+Q268),2),0)</f>
        <v>0</v>
      </c>
      <c r="AB268" s="28">
        <f>IF(AND(_Engine!$P$4=1,AV267&gt;0),ROUND(MIN(_Engine!$O$4,AV267+R268),2),0)</f>
        <v>0</v>
      </c>
      <c r="AC268" s="28">
        <f>IF(AND(_Engine!$P$5=1,AW267&gt;0),ROUND(MIN(_Engine!$O$5,AW267+S268),2),0)</f>
        <v>0</v>
      </c>
      <c r="AD268" s="28">
        <f>IF(AND(_Engine!$P$6=1,AX267&gt;0),ROUND(MIN(_Engine!$O$6,AX267+T268),2),0)</f>
        <v>0</v>
      </c>
      <c r="AE268" s="28">
        <f>IF(AND(_Engine!$P$7=1,AY267&gt;0),ROUND(MIN(_Engine!$O$7,AY267+U268),2),0)</f>
        <v>0</v>
      </c>
      <c r="AF268" s="28">
        <f>IF(AND(_Engine!$P$8=1,AZ267&gt;0),ROUND(MIN(_Engine!$O$8,AZ267+V268),2),0)</f>
        <v>0</v>
      </c>
      <c r="AG268" s="28">
        <f>IF(AND(_Engine!$P$9=1,BA267&gt;0),ROUND(MIN(_Engine!$O$9,BA267+W268),2),0)</f>
        <v>0</v>
      </c>
      <c r="AH268" s="28">
        <f>IF(AND(_Engine!$P$10=1,BB267&gt;0),ROUND(MIN(_Engine!$O$10,BB267+X268),2),0)</f>
        <v>0</v>
      </c>
      <c r="AI268" s="28">
        <f>IF(AND(_Engine!$P$11=1,BC267&gt;0),ROUND(MIN(_Engine!$O$11,BC267+Y268),2),0)</f>
        <v>0</v>
      </c>
      <c r="AJ268" s="28">
        <f>IF(AND(_Engine!$P$12=1,BD267&gt;0),ROUND(MIN(_Engine!$O$12,BD267+Z268),2),0)</f>
        <v>0</v>
      </c>
      <c r="AK268" s="28">
        <f>IF(AND(_Engine!$P$3=1,AU267&gt;0),ROUND(MAX(0,MIN(AU267+Q268-AA268,BE268-0)),2),0)</f>
        <v>0</v>
      </c>
      <c r="AL268" s="28">
        <f>IF(AND(_Engine!$P$4=1,AV267&gt;0),ROUND(MAX(0,MIN(AV267+R268-AB268,BE268-SUM(AK268:AK268))),2),0)</f>
        <v>0</v>
      </c>
      <c r="AM268" s="28">
        <f>IF(AND(_Engine!$P$5=1,AW267&gt;0),ROUND(MAX(0,MIN(AW267+S268-AC268,BE268-SUM(AK268:AL268))),2),0)</f>
        <v>0</v>
      </c>
      <c r="AN268" s="28">
        <f>IF(AND(_Engine!$P$6=1,AX267&gt;0),ROUND(MAX(0,MIN(AX267+T268-AD268,BE268-SUM(AK268:AM268))),2),0)</f>
        <v>0</v>
      </c>
      <c r="AO268" s="28">
        <f>IF(AND(_Engine!$P$7=1,AY267&gt;0),ROUND(MAX(0,MIN(AY267+U268-AE268,BE268-SUM(AK268:AN268))),2),0)</f>
        <v>0</v>
      </c>
      <c r="AP268" s="28">
        <f>IF(AND(_Engine!$P$8=1,AZ267&gt;0),ROUND(MAX(0,MIN(AZ267+V268-AF268,BE268-SUM(AK268:AO268))),2),0)</f>
        <v>0</v>
      </c>
      <c r="AQ268" s="28">
        <f>IF(AND(_Engine!$P$9=1,BA267&gt;0),ROUND(MAX(0,MIN(BA267+W268-AG268,BE268-SUM(AK268:AP268))),2),0)</f>
        <v>0</v>
      </c>
      <c r="AR268" s="28">
        <f>IF(AND(_Engine!$P$10=1,BB267&gt;0),ROUND(MAX(0,MIN(BB267+X268-AH268,BE268-SUM(AK268:AQ268))),2),0)</f>
        <v>0</v>
      </c>
      <c r="AS268" s="28">
        <f>IF(AND(_Engine!$P$11=1,BC267&gt;0),ROUND(MAX(0,MIN(BC267+Y268-AI268,BE268-SUM(AK268:AR268))),2),0)</f>
        <v>0</v>
      </c>
      <c r="AT268" s="28">
        <f>IF(AND(_Engine!$P$12=1,BD267&gt;0),ROUND(MAX(0,MIN(BD267+Z268-AJ268,BE268-SUM(AK268:AS268))),2),0)</f>
        <v>0</v>
      </c>
      <c r="AU268" s="28">
        <f>IF(_Engine!$P$3=1,MAX(0,ROUND(AU267+Q268-AA268-AK268,2)),0)</f>
        <v>0</v>
      </c>
      <c r="AV268" s="28">
        <f>IF(_Engine!$P$4=1,MAX(0,ROUND(AV267+R268-AB268-AL268,2)),0)</f>
        <v>0</v>
      </c>
      <c r="AW268" s="28">
        <f>IF(_Engine!$P$5=1,MAX(0,ROUND(AW267+S268-AC268-AM268,2)),0)</f>
        <v>0</v>
      </c>
      <c r="AX268" s="28">
        <f>IF(_Engine!$P$6=1,MAX(0,ROUND(AX267+T268-AD268-AN268,2)),0)</f>
        <v>0</v>
      </c>
      <c r="AY268" s="28">
        <f>IF(_Engine!$P$7=1,MAX(0,ROUND(AY267+U268-AE268-AO268,2)),0)</f>
        <v>0</v>
      </c>
      <c r="AZ268" s="28">
        <f>IF(_Engine!$P$8=1,MAX(0,ROUND(AZ267+V268-AF268-AP268,2)),0)</f>
        <v>0</v>
      </c>
      <c r="BA268" s="28">
        <f>IF(_Engine!$P$9=1,MAX(0,ROUND(BA267+W268-AG268-AQ268,2)),0)</f>
        <v>0</v>
      </c>
      <c r="BB268" s="28">
        <f>IF(_Engine!$P$10=1,MAX(0,ROUND(BB267+X268-AH268-AR268,2)),0)</f>
        <v>0</v>
      </c>
      <c r="BC268" s="28">
        <f>IF(_Engine!$P$11=1,MAX(0,ROUND(BC267+Y268-AI268-AS268,2)),0)</f>
        <v>0</v>
      </c>
      <c r="BD268" s="28">
        <f>IF(_Engine!$P$12=1,MAX(0,ROUND(BD267+Z268-AJ268-AT268,2)),0)</f>
        <v>0</v>
      </c>
      <c r="BE268" s="28">
        <f>ROUND(IFERROR('Debt Planner'!$C$8,0)+IFERROR(C268,0)+MAX(0,_Engine!$E$14-SUM(AA268:AJ268)),2)</f>
        <v>0</v>
      </c>
    </row>
    <row r="269" spans="1:57" x14ac:dyDescent="0.3">
      <c r="A269" s="24">
        <v>261</v>
      </c>
      <c r="B269" s="25">
        <f t="shared" ca="1" si="14"/>
        <v>54109</v>
      </c>
      <c r="C269" s="26">
        <v>0</v>
      </c>
      <c r="D269" s="27">
        <f t="shared" si="12"/>
        <v>0</v>
      </c>
      <c r="E269" s="18" t="str">
        <f>IF(_Engine!$P$3=0,"",IF((AA269+AK269)&gt;0,AA269+AK269,""))</f>
        <v/>
      </c>
      <c r="F269" s="18" t="str">
        <f>IF(_Engine!$P$4=0,"",IF((AB269+AL269)&gt;0,AB269+AL269,""))</f>
        <v/>
      </c>
      <c r="G269" s="18" t="str">
        <f>IF(_Engine!$P$5=0,"",IF((AC269+AM269)&gt;0,AC269+AM269,""))</f>
        <v/>
      </c>
      <c r="H269" s="18" t="str">
        <f>IF(_Engine!$P$6=0,"",IF((AD269+AN269)&gt;0,AD269+AN269,""))</f>
        <v/>
      </c>
      <c r="I269" s="18" t="str">
        <f>IF(_Engine!$P$7=0,"",IF((AE269+AO269)&gt;0,AE269+AO269,""))</f>
        <v/>
      </c>
      <c r="J269" s="18" t="str">
        <f>IF(_Engine!$P$8=0,"",IF((AF269+AP269)&gt;0,AF269+AP269,""))</f>
        <v/>
      </c>
      <c r="K269" s="18" t="str">
        <f>IF(_Engine!$P$9=0,"",IF((AG269+AQ269)&gt;0,AG269+AQ269,""))</f>
        <v/>
      </c>
      <c r="L269" s="18" t="str">
        <f>IF(_Engine!$P$10=0,"",IF((AH269+AR269)&gt;0,AH269+AR269,""))</f>
        <v/>
      </c>
      <c r="M269" s="18" t="str">
        <f>IF(_Engine!$P$11=0,"",IF((AI269+AS269)&gt;0,AI269+AS269,""))</f>
        <v/>
      </c>
      <c r="N269" s="18" t="str">
        <f>IF(_Engine!$P$12=0,"",IF((AJ269+AT269)&gt;0,AJ269+AT269,""))</f>
        <v/>
      </c>
      <c r="O269" s="27">
        <f t="shared" si="13"/>
        <v>0</v>
      </c>
      <c r="Q269" s="28">
        <f>IF(AND(_Engine!$P$3=1,AU268&gt;0),ROUND(AU268*_Engine!$N$3/12,2),0)</f>
        <v>0</v>
      </c>
      <c r="R269" s="28">
        <f>IF(AND(_Engine!$P$4=1,AV268&gt;0),ROUND(AV268*_Engine!$N$4/12,2),0)</f>
        <v>0</v>
      </c>
      <c r="S269" s="28">
        <f>IF(AND(_Engine!$P$5=1,AW268&gt;0),ROUND(AW268*_Engine!$N$5/12,2),0)</f>
        <v>0</v>
      </c>
      <c r="T269" s="28">
        <f>IF(AND(_Engine!$P$6=1,AX268&gt;0),ROUND(AX268*_Engine!$N$6/12,2),0)</f>
        <v>0</v>
      </c>
      <c r="U269" s="28">
        <f>IF(AND(_Engine!$P$7=1,AY268&gt;0),ROUND(AY268*_Engine!$N$7/12,2),0)</f>
        <v>0</v>
      </c>
      <c r="V269" s="28">
        <f>IF(AND(_Engine!$P$8=1,AZ268&gt;0),ROUND(AZ268*_Engine!$N$8/12,2),0)</f>
        <v>0</v>
      </c>
      <c r="W269" s="28">
        <f>IF(AND(_Engine!$P$9=1,BA268&gt;0),ROUND(BA268*_Engine!$N$9/12,2),0)</f>
        <v>0</v>
      </c>
      <c r="X269" s="28">
        <f>IF(AND(_Engine!$P$10=1,BB268&gt;0),ROUND(BB268*_Engine!$N$10/12,2),0)</f>
        <v>0</v>
      </c>
      <c r="Y269" s="28">
        <f>IF(AND(_Engine!$P$11=1,BC268&gt;0),ROUND(BC268*_Engine!$N$11/12,2),0)</f>
        <v>0</v>
      </c>
      <c r="Z269" s="28">
        <f>IF(AND(_Engine!$P$12=1,BD268&gt;0),ROUND(BD268*_Engine!$N$12/12,2),0)</f>
        <v>0</v>
      </c>
      <c r="AA269" s="28">
        <f>IF(AND(_Engine!$P$3=1,AU268&gt;0),ROUND(MIN(_Engine!$O$3,AU268+Q269),2),0)</f>
        <v>0</v>
      </c>
      <c r="AB269" s="28">
        <f>IF(AND(_Engine!$P$4=1,AV268&gt;0),ROUND(MIN(_Engine!$O$4,AV268+R269),2),0)</f>
        <v>0</v>
      </c>
      <c r="AC269" s="28">
        <f>IF(AND(_Engine!$P$5=1,AW268&gt;0),ROUND(MIN(_Engine!$O$5,AW268+S269),2),0)</f>
        <v>0</v>
      </c>
      <c r="AD269" s="28">
        <f>IF(AND(_Engine!$P$6=1,AX268&gt;0),ROUND(MIN(_Engine!$O$6,AX268+T269),2),0)</f>
        <v>0</v>
      </c>
      <c r="AE269" s="28">
        <f>IF(AND(_Engine!$P$7=1,AY268&gt;0),ROUND(MIN(_Engine!$O$7,AY268+U269),2),0)</f>
        <v>0</v>
      </c>
      <c r="AF269" s="28">
        <f>IF(AND(_Engine!$P$8=1,AZ268&gt;0),ROUND(MIN(_Engine!$O$8,AZ268+V269),2),0)</f>
        <v>0</v>
      </c>
      <c r="AG269" s="28">
        <f>IF(AND(_Engine!$P$9=1,BA268&gt;0),ROUND(MIN(_Engine!$O$9,BA268+W269),2),0)</f>
        <v>0</v>
      </c>
      <c r="AH269" s="28">
        <f>IF(AND(_Engine!$P$10=1,BB268&gt;0),ROUND(MIN(_Engine!$O$10,BB268+X269),2),0)</f>
        <v>0</v>
      </c>
      <c r="AI269" s="28">
        <f>IF(AND(_Engine!$P$11=1,BC268&gt;0),ROUND(MIN(_Engine!$O$11,BC268+Y269),2),0)</f>
        <v>0</v>
      </c>
      <c r="AJ269" s="28">
        <f>IF(AND(_Engine!$P$12=1,BD268&gt;0),ROUND(MIN(_Engine!$O$12,BD268+Z269),2),0)</f>
        <v>0</v>
      </c>
      <c r="AK269" s="28">
        <f>IF(AND(_Engine!$P$3=1,AU268&gt;0),ROUND(MAX(0,MIN(AU268+Q269-AA269,BE269-0)),2),0)</f>
        <v>0</v>
      </c>
      <c r="AL269" s="28">
        <f>IF(AND(_Engine!$P$4=1,AV268&gt;0),ROUND(MAX(0,MIN(AV268+R269-AB269,BE269-SUM(AK269:AK269))),2),0)</f>
        <v>0</v>
      </c>
      <c r="AM269" s="28">
        <f>IF(AND(_Engine!$P$5=1,AW268&gt;0),ROUND(MAX(0,MIN(AW268+S269-AC269,BE269-SUM(AK269:AL269))),2),0)</f>
        <v>0</v>
      </c>
      <c r="AN269" s="28">
        <f>IF(AND(_Engine!$P$6=1,AX268&gt;0),ROUND(MAX(0,MIN(AX268+T269-AD269,BE269-SUM(AK269:AM269))),2),0)</f>
        <v>0</v>
      </c>
      <c r="AO269" s="28">
        <f>IF(AND(_Engine!$P$7=1,AY268&gt;0),ROUND(MAX(0,MIN(AY268+U269-AE269,BE269-SUM(AK269:AN269))),2),0)</f>
        <v>0</v>
      </c>
      <c r="AP269" s="28">
        <f>IF(AND(_Engine!$P$8=1,AZ268&gt;0),ROUND(MAX(0,MIN(AZ268+V269-AF269,BE269-SUM(AK269:AO269))),2),0)</f>
        <v>0</v>
      </c>
      <c r="AQ269" s="28">
        <f>IF(AND(_Engine!$P$9=1,BA268&gt;0),ROUND(MAX(0,MIN(BA268+W269-AG269,BE269-SUM(AK269:AP269))),2),0)</f>
        <v>0</v>
      </c>
      <c r="AR269" s="28">
        <f>IF(AND(_Engine!$P$10=1,BB268&gt;0),ROUND(MAX(0,MIN(BB268+X269-AH269,BE269-SUM(AK269:AQ269))),2),0)</f>
        <v>0</v>
      </c>
      <c r="AS269" s="28">
        <f>IF(AND(_Engine!$P$11=1,BC268&gt;0),ROUND(MAX(0,MIN(BC268+Y269-AI269,BE269-SUM(AK269:AR269))),2),0)</f>
        <v>0</v>
      </c>
      <c r="AT269" s="28">
        <f>IF(AND(_Engine!$P$12=1,BD268&gt;0),ROUND(MAX(0,MIN(BD268+Z269-AJ269,BE269-SUM(AK269:AS269))),2),0)</f>
        <v>0</v>
      </c>
      <c r="AU269" s="28">
        <f>IF(_Engine!$P$3=1,MAX(0,ROUND(AU268+Q269-AA269-AK269,2)),0)</f>
        <v>0</v>
      </c>
      <c r="AV269" s="28">
        <f>IF(_Engine!$P$4=1,MAX(0,ROUND(AV268+R269-AB269-AL269,2)),0)</f>
        <v>0</v>
      </c>
      <c r="AW269" s="28">
        <f>IF(_Engine!$P$5=1,MAX(0,ROUND(AW268+S269-AC269-AM269,2)),0)</f>
        <v>0</v>
      </c>
      <c r="AX269" s="28">
        <f>IF(_Engine!$P$6=1,MAX(0,ROUND(AX268+T269-AD269-AN269,2)),0)</f>
        <v>0</v>
      </c>
      <c r="AY269" s="28">
        <f>IF(_Engine!$P$7=1,MAX(0,ROUND(AY268+U269-AE269-AO269,2)),0)</f>
        <v>0</v>
      </c>
      <c r="AZ269" s="28">
        <f>IF(_Engine!$P$8=1,MAX(0,ROUND(AZ268+V269-AF269-AP269,2)),0)</f>
        <v>0</v>
      </c>
      <c r="BA269" s="28">
        <f>IF(_Engine!$P$9=1,MAX(0,ROUND(BA268+W269-AG269-AQ269,2)),0)</f>
        <v>0</v>
      </c>
      <c r="BB269" s="28">
        <f>IF(_Engine!$P$10=1,MAX(0,ROUND(BB268+X269-AH269-AR269,2)),0)</f>
        <v>0</v>
      </c>
      <c r="BC269" s="28">
        <f>IF(_Engine!$P$11=1,MAX(0,ROUND(BC268+Y269-AI269-AS269,2)),0)</f>
        <v>0</v>
      </c>
      <c r="BD269" s="28">
        <f>IF(_Engine!$P$12=1,MAX(0,ROUND(BD268+Z269-AJ269-AT269,2)),0)</f>
        <v>0</v>
      </c>
      <c r="BE269" s="28">
        <f>ROUND(IFERROR('Debt Planner'!$C$8,0)+IFERROR(C269,0)+MAX(0,_Engine!$E$14-SUM(AA269:AJ269)),2)</f>
        <v>0</v>
      </c>
    </row>
    <row r="270" spans="1:57" x14ac:dyDescent="0.3">
      <c r="A270" s="24">
        <v>262</v>
      </c>
      <c r="B270" s="25">
        <f t="shared" ca="1" si="14"/>
        <v>54138</v>
      </c>
      <c r="C270" s="26">
        <v>0</v>
      </c>
      <c r="D270" s="27">
        <f t="shared" si="12"/>
        <v>0</v>
      </c>
      <c r="E270" s="18" t="str">
        <f>IF(_Engine!$P$3=0,"",IF((AA270+AK270)&gt;0,AA270+AK270,""))</f>
        <v/>
      </c>
      <c r="F270" s="18" t="str">
        <f>IF(_Engine!$P$4=0,"",IF((AB270+AL270)&gt;0,AB270+AL270,""))</f>
        <v/>
      </c>
      <c r="G270" s="18" t="str">
        <f>IF(_Engine!$P$5=0,"",IF((AC270+AM270)&gt;0,AC270+AM270,""))</f>
        <v/>
      </c>
      <c r="H270" s="18" t="str">
        <f>IF(_Engine!$P$6=0,"",IF((AD270+AN270)&gt;0,AD270+AN270,""))</f>
        <v/>
      </c>
      <c r="I270" s="18" t="str">
        <f>IF(_Engine!$P$7=0,"",IF((AE270+AO270)&gt;0,AE270+AO270,""))</f>
        <v/>
      </c>
      <c r="J270" s="18" t="str">
        <f>IF(_Engine!$P$8=0,"",IF((AF270+AP270)&gt;0,AF270+AP270,""))</f>
        <v/>
      </c>
      <c r="K270" s="18" t="str">
        <f>IF(_Engine!$P$9=0,"",IF((AG270+AQ270)&gt;0,AG270+AQ270,""))</f>
        <v/>
      </c>
      <c r="L270" s="18" t="str">
        <f>IF(_Engine!$P$10=0,"",IF((AH270+AR270)&gt;0,AH270+AR270,""))</f>
        <v/>
      </c>
      <c r="M270" s="18" t="str">
        <f>IF(_Engine!$P$11=0,"",IF((AI270+AS270)&gt;0,AI270+AS270,""))</f>
        <v/>
      </c>
      <c r="N270" s="18" t="str">
        <f>IF(_Engine!$P$12=0,"",IF((AJ270+AT270)&gt;0,AJ270+AT270,""))</f>
        <v/>
      </c>
      <c r="O270" s="27">
        <f t="shared" si="13"/>
        <v>0</v>
      </c>
      <c r="Q270" s="28">
        <f>IF(AND(_Engine!$P$3=1,AU269&gt;0),ROUND(AU269*_Engine!$N$3/12,2),0)</f>
        <v>0</v>
      </c>
      <c r="R270" s="28">
        <f>IF(AND(_Engine!$P$4=1,AV269&gt;0),ROUND(AV269*_Engine!$N$4/12,2),0)</f>
        <v>0</v>
      </c>
      <c r="S270" s="28">
        <f>IF(AND(_Engine!$P$5=1,AW269&gt;0),ROUND(AW269*_Engine!$N$5/12,2),0)</f>
        <v>0</v>
      </c>
      <c r="T270" s="28">
        <f>IF(AND(_Engine!$P$6=1,AX269&gt;0),ROUND(AX269*_Engine!$N$6/12,2),0)</f>
        <v>0</v>
      </c>
      <c r="U270" s="28">
        <f>IF(AND(_Engine!$P$7=1,AY269&gt;0),ROUND(AY269*_Engine!$N$7/12,2),0)</f>
        <v>0</v>
      </c>
      <c r="V270" s="28">
        <f>IF(AND(_Engine!$P$8=1,AZ269&gt;0),ROUND(AZ269*_Engine!$N$8/12,2),0)</f>
        <v>0</v>
      </c>
      <c r="W270" s="28">
        <f>IF(AND(_Engine!$P$9=1,BA269&gt;0),ROUND(BA269*_Engine!$N$9/12,2),0)</f>
        <v>0</v>
      </c>
      <c r="X270" s="28">
        <f>IF(AND(_Engine!$P$10=1,BB269&gt;0),ROUND(BB269*_Engine!$N$10/12,2),0)</f>
        <v>0</v>
      </c>
      <c r="Y270" s="28">
        <f>IF(AND(_Engine!$P$11=1,BC269&gt;0),ROUND(BC269*_Engine!$N$11/12,2),0)</f>
        <v>0</v>
      </c>
      <c r="Z270" s="28">
        <f>IF(AND(_Engine!$P$12=1,BD269&gt;0),ROUND(BD269*_Engine!$N$12/12,2),0)</f>
        <v>0</v>
      </c>
      <c r="AA270" s="28">
        <f>IF(AND(_Engine!$P$3=1,AU269&gt;0),ROUND(MIN(_Engine!$O$3,AU269+Q270),2),0)</f>
        <v>0</v>
      </c>
      <c r="AB270" s="28">
        <f>IF(AND(_Engine!$P$4=1,AV269&gt;0),ROUND(MIN(_Engine!$O$4,AV269+R270),2),0)</f>
        <v>0</v>
      </c>
      <c r="AC270" s="28">
        <f>IF(AND(_Engine!$P$5=1,AW269&gt;0),ROUND(MIN(_Engine!$O$5,AW269+S270),2),0)</f>
        <v>0</v>
      </c>
      <c r="AD270" s="28">
        <f>IF(AND(_Engine!$P$6=1,AX269&gt;0),ROUND(MIN(_Engine!$O$6,AX269+T270),2),0)</f>
        <v>0</v>
      </c>
      <c r="AE270" s="28">
        <f>IF(AND(_Engine!$P$7=1,AY269&gt;0),ROUND(MIN(_Engine!$O$7,AY269+U270),2),0)</f>
        <v>0</v>
      </c>
      <c r="AF270" s="28">
        <f>IF(AND(_Engine!$P$8=1,AZ269&gt;0),ROUND(MIN(_Engine!$O$8,AZ269+V270),2),0)</f>
        <v>0</v>
      </c>
      <c r="AG270" s="28">
        <f>IF(AND(_Engine!$P$9=1,BA269&gt;0),ROUND(MIN(_Engine!$O$9,BA269+W270),2),0)</f>
        <v>0</v>
      </c>
      <c r="AH270" s="28">
        <f>IF(AND(_Engine!$P$10=1,BB269&gt;0),ROUND(MIN(_Engine!$O$10,BB269+X270),2),0)</f>
        <v>0</v>
      </c>
      <c r="AI270" s="28">
        <f>IF(AND(_Engine!$P$11=1,BC269&gt;0),ROUND(MIN(_Engine!$O$11,BC269+Y270),2),0)</f>
        <v>0</v>
      </c>
      <c r="AJ270" s="28">
        <f>IF(AND(_Engine!$P$12=1,BD269&gt;0),ROUND(MIN(_Engine!$O$12,BD269+Z270),2),0)</f>
        <v>0</v>
      </c>
      <c r="AK270" s="28">
        <f>IF(AND(_Engine!$P$3=1,AU269&gt;0),ROUND(MAX(0,MIN(AU269+Q270-AA270,BE270-0)),2),0)</f>
        <v>0</v>
      </c>
      <c r="AL270" s="28">
        <f>IF(AND(_Engine!$P$4=1,AV269&gt;0),ROUND(MAX(0,MIN(AV269+R270-AB270,BE270-SUM(AK270:AK270))),2),0)</f>
        <v>0</v>
      </c>
      <c r="AM270" s="28">
        <f>IF(AND(_Engine!$P$5=1,AW269&gt;0),ROUND(MAX(0,MIN(AW269+S270-AC270,BE270-SUM(AK270:AL270))),2),0)</f>
        <v>0</v>
      </c>
      <c r="AN270" s="28">
        <f>IF(AND(_Engine!$P$6=1,AX269&gt;0),ROUND(MAX(0,MIN(AX269+T270-AD270,BE270-SUM(AK270:AM270))),2),0)</f>
        <v>0</v>
      </c>
      <c r="AO270" s="28">
        <f>IF(AND(_Engine!$P$7=1,AY269&gt;0),ROUND(MAX(0,MIN(AY269+U270-AE270,BE270-SUM(AK270:AN270))),2),0)</f>
        <v>0</v>
      </c>
      <c r="AP270" s="28">
        <f>IF(AND(_Engine!$P$8=1,AZ269&gt;0),ROUND(MAX(0,MIN(AZ269+V270-AF270,BE270-SUM(AK270:AO270))),2),0)</f>
        <v>0</v>
      </c>
      <c r="AQ270" s="28">
        <f>IF(AND(_Engine!$P$9=1,BA269&gt;0),ROUND(MAX(0,MIN(BA269+W270-AG270,BE270-SUM(AK270:AP270))),2),0)</f>
        <v>0</v>
      </c>
      <c r="AR270" s="28">
        <f>IF(AND(_Engine!$P$10=1,BB269&gt;0),ROUND(MAX(0,MIN(BB269+X270-AH270,BE270-SUM(AK270:AQ270))),2),0)</f>
        <v>0</v>
      </c>
      <c r="AS270" s="28">
        <f>IF(AND(_Engine!$P$11=1,BC269&gt;0),ROUND(MAX(0,MIN(BC269+Y270-AI270,BE270-SUM(AK270:AR270))),2),0)</f>
        <v>0</v>
      </c>
      <c r="AT270" s="28">
        <f>IF(AND(_Engine!$P$12=1,BD269&gt;0),ROUND(MAX(0,MIN(BD269+Z270-AJ270,BE270-SUM(AK270:AS270))),2),0)</f>
        <v>0</v>
      </c>
      <c r="AU270" s="28">
        <f>IF(_Engine!$P$3=1,MAX(0,ROUND(AU269+Q270-AA270-AK270,2)),0)</f>
        <v>0</v>
      </c>
      <c r="AV270" s="28">
        <f>IF(_Engine!$P$4=1,MAX(0,ROUND(AV269+R270-AB270-AL270,2)),0)</f>
        <v>0</v>
      </c>
      <c r="AW270" s="28">
        <f>IF(_Engine!$P$5=1,MAX(0,ROUND(AW269+S270-AC270-AM270,2)),0)</f>
        <v>0</v>
      </c>
      <c r="AX270" s="28">
        <f>IF(_Engine!$P$6=1,MAX(0,ROUND(AX269+T270-AD270-AN270,2)),0)</f>
        <v>0</v>
      </c>
      <c r="AY270" s="28">
        <f>IF(_Engine!$P$7=1,MAX(0,ROUND(AY269+U270-AE270-AO270,2)),0)</f>
        <v>0</v>
      </c>
      <c r="AZ270" s="28">
        <f>IF(_Engine!$P$8=1,MAX(0,ROUND(AZ269+V270-AF270-AP270,2)),0)</f>
        <v>0</v>
      </c>
      <c r="BA270" s="28">
        <f>IF(_Engine!$P$9=1,MAX(0,ROUND(BA269+W270-AG270-AQ270,2)),0)</f>
        <v>0</v>
      </c>
      <c r="BB270" s="28">
        <f>IF(_Engine!$P$10=1,MAX(0,ROUND(BB269+X270-AH270-AR270,2)),0)</f>
        <v>0</v>
      </c>
      <c r="BC270" s="28">
        <f>IF(_Engine!$P$11=1,MAX(0,ROUND(BC269+Y270-AI270-AS270,2)),0)</f>
        <v>0</v>
      </c>
      <c r="BD270" s="28">
        <f>IF(_Engine!$P$12=1,MAX(0,ROUND(BD269+Z270-AJ270-AT270,2)),0)</f>
        <v>0</v>
      </c>
      <c r="BE270" s="28">
        <f>ROUND(IFERROR('Debt Planner'!$C$8,0)+IFERROR(C270,0)+MAX(0,_Engine!$E$14-SUM(AA270:AJ270)),2)</f>
        <v>0</v>
      </c>
    </row>
    <row r="271" spans="1:57" x14ac:dyDescent="0.3">
      <c r="A271" s="24">
        <v>263</v>
      </c>
      <c r="B271" s="25">
        <f t="shared" ca="1" si="14"/>
        <v>54169</v>
      </c>
      <c r="C271" s="26">
        <v>0</v>
      </c>
      <c r="D271" s="27">
        <f t="shared" si="12"/>
        <v>0</v>
      </c>
      <c r="E271" s="18" t="str">
        <f>IF(_Engine!$P$3=0,"",IF((AA271+AK271)&gt;0,AA271+AK271,""))</f>
        <v/>
      </c>
      <c r="F271" s="18" t="str">
        <f>IF(_Engine!$P$4=0,"",IF((AB271+AL271)&gt;0,AB271+AL271,""))</f>
        <v/>
      </c>
      <c r="G271" s="18" t="str">
        <f>IF(_Engine!$P$5=0,"",IF((AC271+AM271)&gt;0,AC271+AM271,""))</f>
        <v/>
      </c>
      <c r="H271" s="18" t="str">
        <f>IF(_Engine!$P$6=0,"",IF((AD271+AN271)&gt;0,AD271+AN271,""))</f>
        <v/>
      </c>
      <c r="I271" s="18" t="str">
        <f>IF(_Engine!$P$7=0,"",IF((AE271+AO271)&gt;0,AE271+AO271,""))</f>
        <v/>
      </c>
      <c r="J271" s="18" t="str">
        <f>IF(_Engine!$P$8=0,"",IF((AF271+AP271)&gt;0,AF271+AP271,""))</f>
        <v/>
      </c>
      <c r="K271" s="18" t="str">
        <f>IF(_Engine!$P$9=0,"",IF((AG271+AQ271)&gt;0,AG271+AQ271,""))</f>
        <v/>
      </c>
      <c r="L271" s="18" t="str">
        <f>IF(_Engine!$P$10=0,"",IF((AH271+AR271)&gt;0,AH271+AR271,""))</f>
        <v/>
      </c>
      <c r="M271" s="18" t="str">
        <f>IF(_Engine!$P$11=0,"",IF((AI271+AS271)&gt;0,AI271+AS271,""))</f>
        <v/>
      </c>
      <c r="N271" s="18" t="str">
        <f>IF(_Engine!$P$12=0,"",IF((AJ271+AT271)&gt;0,AJ271+AT271,""))</f>
        <v/>
      </c>
      <c r="O271" s="27">
        <f t="shared" si="13"/>
        <v>0</v>
      </c>
      <c r="Q271" s="28">
        <f>IF(AND(_Engine!$P$3=1,AU270&gt;0),ROUND(AU270*_Engine!$N$3/12,2),0)</f>
        <v>0</v>
      </c>
      <c r="R271" s="28">
        <f>IF(AND(_Engine!$P$4=1,AV270&gt;0),ROUND(AV270*_Engine!$N$4/12,2),0)</f>
        <v>0</v>
      </c>
      <c r="S271" s="28">
        <f>IF(AND(_Engine!$P$5=1,AW270&gt;0),ROUND(AW270*_Engine!$N$5/12,2),0)</f>
        <v>0</v>
      </c>
      <c r="T271" s="28">
        <f>IF(AND(_Engine!$P$6=1,AX270&gt;0),ROUND(AX270*_Engine!$N$6/12,2),0)</f>
        <v>0</v>
      </c>
      <c r="U271" s="28">
        <f>IF(AND(_Engine!$P$7=1,AY270&gt;0),ROUND(AY270*_Engine!$N$7/12,2),0)</f>
        <v>0</v>
      </c>
      <c r="V271" s="28">
        <f>IF(AND(_Engine!$P$8=1,AZ270&gt;0),ROUND(AZ270*_Engine!$N$8/12,2),0)</f>
        <v>0</v>
      </c>
      <c r="W271" s="28">
        <f>IF(AND(_Engine!$P$9=1,BA270&gt;0),ROUND(BA270*_Engine!$N$9/12,2),0)</f>
        <v>0</v>
      </c>
      <c r="X271" s="28">
        <f>IF(AND(_Engine!$P$10=1,BB270&gt;0),ROUND(BB270*_Engine!$N$10/12,2),0)</f>
        <v>0</v>
      </c>
      <c r="Y271" s="28">
        <f>IF(AND(_Engine!$P$11=1,BC270&gt;0),ROUND(BC270*_Engine!$N$11/12,2),0)</f>
        <v>0</v>
      </c>
      <c r="Z271" s="28">
        <f>IF(AND(_Engine!$P$12=1,BD270&gt;0),ROUND(BD270*_Engine!$N$12/12,2),0)</f>
        <v>0</v>
      </c>
      <c r="AA271" s="28">
        <f>IF(AND(_Engine!$P$3=1,AU270&gt;0),ROUND(MIN(_Engine!$O$3,AU270+Q271),2),0)</f>
        <v>0</v>
      </c>
      <c r="AB271" s="28">
        <f>IF(AND(_Engine!$P$4=1,AV270&gt;0),ROUND(MIN(_Engine!$O$4,AV270+R271),2),0)</f>
        <v>0</v>
      </c>
      <c r="AC271" s="28">
        <f>IF(AND(_Engine!$P$5=1,AW270&gt;0),ROUND(MIN(_Engine!$O$5,AW270+S271),2),0)</f>
        <v>0</v>
      </c>
      <c r="AD271" s="28">
        <f>IF(AND(_Engine!$P$6=1,AX270&gt;0),ROUND(MIN(_Engine!$O$6,AX270+T271),2),0)</f>
        <v>0</v>
      </c>
      <c r="AE271" s="28">
        <f>IF(AND(_Engine!$P$7=1,AY270&gt;0),ROUND(MIN(_Engine!$O$7,AY270+U271),2),0)</f>
        <v>0</v>
      </c>
      <c r="AF271" s="28">
        <f>IF(AND(_Engine!$P$8=1,AZ270&gt;0),ROUND(MIN(_Engine!$O$8,AZ270+V271),2),0)</f>
        <v>0</v>
      </c>
      <c r="AG271" s="28">
        <f>IF(AND(_Engine!$P$9=1,BA270&gt;0),ROUND(MIN(_Engine!$O$9,BA270+W271),2),0)</f>
        <v>0</v>
      </c>
      <c r="AH271" s="28">
        <f>IF(AND(_Engine!$P$10=1,BB270&gt;0),ROUND(MIN(_Engine!$O$10,BB270+X271),2),0)</f>
        <v>0</v>
      </c>
      <c r="AI271" s="28">
        <f>IF(AND(_Engine!$P$11=1,BC270&gt;0),ROUND(MIN(_Engine!$O$11,BC270+Y271),2),0)</f>
        <v>0</v>
      </c>
      <c r="AJ271" s="28">
        <f>IF(AND(_Engine!$P$12=1,BD270&gt;0),ROUND(MIN(_Engine!$O$12,BD270+Z271),2),0)</f>
        <v>0</v>
      </c>
      <c r="AK271" s="28">
        <f>IF(AND(_Engine!$P$3=1,AU270&gt;0),ROUND(MAX(0,MIN(AU270+Q271-AA271,BE271-0)),2),0)</f>
        <v>0</v>
      </c>
      <c r="AL271" s="28">
        <f>IF(AND(_Engine!$P$4=1,AV270&gt;0),ROUND(MAX(0,MIN(AV270+R271-AB271,BE271-SUM(AK271:AK271))),2),0)</f>
        <v>0</v>
      </c>
      <c r="AM271" s="28">
        <f>IF(AND(_Engine!$P$5=1,AW270&gt;0),ROUND(MAX(0,MIN(AW270+S271-AC271,BE271-SUM(AK271:AL271))),2),0)</f>
        <v>0</v>
      </c>
      <c r="AN271" s="28">
        <f>IF(AND(_Engine!$P$6=1,AX270&gt;0),ROUND(MAX(0,MIN(AX270+T271-AD271,BE271-SUM(AK271:AM271))),2),0)</f>
        <v>0</v>
      </c>
      <c r="AO271" s="28">
        <f>IF(AND(_Engine!$P$7=1,AY270&gt;0),ROUND(MAX(0,MIN(AY270+U271-AE271,BE271-SUM(AK271:AN271))),2),0)</f>
        <v>0</v>
      </c>
      <c r="AP271" s="28">
        <f>IF(AND(_Engine!$P$8=1,AZ270&gt;0),ROUND(MAX(0,MIN(AZ270+V271-AF271,BE271-SUM(AK271:AO271))),2),0)</f>
        <v>0</v>
      </c>
      <c r="AQ271" s="28">
        <f>IF(AND(_Engine!$P$9=1,BA270&gt;0),ROUND(MAX(0,MIN(BA270+W271-AG271,BE271-SUM(AK271:AP271))),2),0)</f>
        <v>0</v>
      </c>
      <c r="AR271" s="28">
        <f>IF(AND(_Engine!$P$10=1,BB270&gt;0),ROUND(MAX(0,MIN(BB270+X271-AH271,BE271-SUM(AK271:AQ271))),2),0)</f>
        <v>0</v>
      </c>
      <c r="AS271" s="28">
        <f>IF(AND(_Engine!$P$11=1,BC270&gt;0),ROUND(MAX(0,MIN(BC270+Y271-AI271,BE271-SUM(AK271:AR271))),2),0)</f>
        <v>0</v>
      </c>
      <c r="AT271" s="28">
        <f>IF(AND(_Engine!$P$12=1,BD270&gt;0),ROUND(MAX(0,MIN(BD270+Z271-AJ271,BE271-SUM(AK271:AS271))),2),0)</f>
        <v>0</v>
      </c>
      <c r="AU271" s="28">
        <f>IF(_Engine!$P$3=1,MAX(0,ROUND(AU270+Q271-AA271-AK271,2)),0)</f>
        <v>0</v>
      </c>
      <c r="AV271" s="28">
        <f>IF(_Engine!$P$4=1,MAX(0,ROUND(AV270+R271-AB271-AL271,2)),0)</f>
        <v>0</v>
      </c>
      <c r="AW271" s="28">
        <f>IF(_Engine!$P$5=1,MAX(0,ROUND(AW270+S271-AC271-AM271,2)),0)</f>
        <v>0</v>
      </c>
      <c r="AX271" s="28">
        <f>IF(_Engine!$P$6=1,MAX(0,ROUND(AX270+T271-AD271-AN271,2)),0)</f>
        <v>0</v>
      </c>
      <c r="AY271" s="28">
        <f>IF(_Engine!$P$7=1,MAX(0,ROUND(AY270+U271-AE271-AO271,2)),0)</f>
        <v>0</v>
      </c>
      <c r="AZ271" s="28">
        <f>IF(_Engine!$P$8=1,MAX(0,ROUND(AZ270+V271-AF271-AP271,2)),0)</f>
        <v>0</v>
      </c>
      <c r="BA271" s="28">
        <f>IF(_Engine!$P$9=1,MAX(0,ROUND(BA270+W271-AG271-AQ271,2)),0)</f>
        <v>0</v>
      </c>
      <c r="BB271" s="28">
        <f>IF(_Engine!$P$10=1,MAX(0,ROUND(BB270+X271-AH271-AR271,2)),0)</f>
        <v>0</v>
      </c>
      <c r="BC271" s="28">
        <f>IF(_Engine!$P$11=1,MAX(0,ROUND(BC270+Y271-AI271-AS271,2)),0)</f>
        <v>0</v>
      </c>
      <c r="BD271" s="28">
        <f>IF(_Engine!$P$12=1,MAX(0,ROUND(BD270+Z271-AJ271-AT271,2)),0)</f>
        <v>0</v>
      </c>
      <c r="BE271" s="28">
        <f>ROUND(IFERROR('Debt Planner'!$C$8,0)+IFERROR(C271,0)+MAX(0,_Engine!$E$14-SUM(AA271:AJ271)),2)</f>
        <v>0</v>
      </c>
    </row>
    <row r="272" spans="1:57" x14ac:dyDescent="0.3">
      <c r="A272" s="24">
        <v>264</v>
      </c>
      <c r="B272" s="25">
        <f t="shared" ca="1" si="14"/>
        <v>54199</v>
      </c>
      <c r="C272" s="26">
        <v>0</v>
      </c>
      <c r="D272" s="27">
        <f t="shared" si="12"/>
        <v>0</v>
      </c>
      <c r="E272" s="18" t="str">
        <f>IF(_Engine!$P$3=0,"",IF((AA272+AK272)&gt;0,AA272+AK272,""))</f>
        <v/>
      </c>
      <c r="F272" s="18" t="str">
        <f>IF(_Engine!$P$4=0,"",IF((AB272+AL272)&gt;0,AB272+AL272,""))</f>
        <v/>
      </c>
      <c r="G272" s="18" t="str">
        <f>IF(_Engine!$P$5=0,"",IF((AC272+AM272)&gt;0,AC272+AM272,""))</f>
        <v/>
      </c>
      <c r="H272" s="18" t="str">
        <f>IF(_Engine!$P$6=0,"",IF((AD272+AN272)&gt;0,AD272+AN272,""))</f>
        <v/>
      </c>
      <c r="I272" s="18" t="str">
        <f>IF(_Engine!$P$7=0,"",IF((AE272+AO272)&gt;0,AE272+AO272,""))</f>
        <v/>
      </c>
      <c r="J272" s="18" t="str">
        <f>IF(_Engine!$P$8=0,"",IF((AF272+AP272)&gt;0,AF272+AP272,""))</f>
        <v/>
      </c>
      <c r="K272" s="18" t="str">
        <f>IF(_Engine!$P$9=0,"",IF((AG272+AQ272)&gt;0,AG272+AQ272,""))</f>
        <v/>
      </c>
      <c r="L272" s="18" t="str">
        <f>IF(_Engine!$P$10=0,"",IF((AH272+AR272)&gt;0,AH272+AR272,""))</f>
        <v/>
      </c>
      <c r="M272" s="18" t="str">
        <f>IF(_Engine!$P$11=0,"",IF((AI272+AS272)&gt;0,AI272+AS272,""))</f>
        <v/>
      </c>
      <c r="N272" s="18" t="str">
        <f>IF(_Engine!$P$12=0,"",IF((AJ272+AT272)&gt;0,AJ272+AT272,""))</f>
        <v/>
      </c>
      <c r="O272" s="27">
        <f t="shared" si="13"/>
        <v>0</v>
      </c>
      <c r="Q272" s="28">
        <f>IF(AND(_Engine!$P$3=1,AU271&gt;0),ROUND(AU271*_Engine!$N$3/12,2),0)</f>
        <v>0</v>
      </c>
      <c r="R272" s="28">
        <f>IF(AND(_Engine!$P$4=1,AV271&gt;0),ROUND(AV271*_Engine!$N$4/12,2),0)</f>
        <v>0</v>
      </c>
      <c r="S272" s="28">
        <f>IF(AND(_Engine!$P$5=1,AW271&gt;0),ROUND(AW271*_Engine!$N$5/12,2),0)</f>
        <v>0</v>
      </c>
      <c r="T272" s="28">
        <f>IF(AND(_Engine!$P$6=1,AX271&gt;0),ROUND(AX271*_Engine!$N$6/12,2),0)</f>
        <v>0</v>
      </c>
      <c r="U272" s="28">
        <f>IF(AND(_Engine!$P$7=1,AY271&gt;0),ROUND(AY271*_Engine!$N$7/12,2),0)</f>
        <v>0</v>
      </c>
      <c r="V272" s="28">
        <f>IF(AND(_Engine!$P$8=1,AZ271&gt;0),ROUND(AZ271*_Engine!$N$8/12,2),0)</f>
        <v>0</v>
      </c>
      <c r="W272" s="28">
        <f>IF(AND(_Engine!$P$9=1,BA271&gt;0),ROUND(BA271*_Engine!$N$9/12,2),0)</f>
        <v>0</v>
      </c>
      <c r="X272" s="28">
        <f>IF(AND(_Engine!$P$10=1,BB271&gt;0),ROUND(BB271*_Engine!$N$10/12,2),0)</f>
        <v>0</v>
      </c>
      <c r="Y272" s="28">
        <f>IF(AND(_Engine!$P$11=1,BC271&gt;0),ROUND(BC271*_Engine!$N$11/12,2),0)</f>
        <v>0</v>
      </c>
      <c r="Z272" s="28">
        <f>IF(AND(_Engine!$P$12=1,BD271&gt;0),ROUND(BD271*_Engine!$N$12/12,2),0)</f>
        <v>0</v>
      </c>
      <c r="AA272" s="28">
        <f>IF(AND(_Engine!$P$3=1,AU271&gt;0),ROUND(MIN(_Engine!$O$3,AU271+Q272),2),0)</f>
        <v>0</v>
      </c>
      <c r="AB272" s="28">
        <f>IF(AND(_Engine!$P$4=1,AV271&gt;0),ROUND(MIN(_Engine!$O$4,AV271+R272),2),0)</f>
        <v>0</v>
      </c>
      <c r="AC272" s="28">
        <f>IF(AND(_Engine!$P$5=1,AW271&gt;0),ROUND(MIN(_Engine!$O$5,AW271+S272),2),0)</f>
        <v>0</v>
      </c>
      <c r="AD272" s="28">
        <f>IF(AND(_Engine!$P$6=1,AX271&gt;0),ROUND(MIN(_Engine!$O$6,AX271+T272),2),0)</f>
        <v>0</v>
      </c>
      <c r="AE272" s="28">
        <f>IF(AND(_Engine!$P$7=1,AY271&gt;0),ROUND(MIN(_Engine!$O$7,AY271+U272),2),0)</f>
        <v>0</v>
      </c>
      <c r="AF272" s="28">
        <f>IF(AND(_Engine!$P$8=1,AZ271&gt;0),ROUND(MIN(_Engine!$O$8,AZ271+V272),2),0)</f>
        <v>0</v>
      </c>
      <c r="AG272" s="28">
        <f>IF(AND(_Engine!$P$9=1,BA271&gt;0),ROUND(MIN(_Engine!$O$9,BA271+W272),2),0)</f>
        <v>0</v>
      </c>
      <c r="AH272" s="28">
        <f>IF(AND(_Engine!$P$10=1,BB271&gt;0),ROUND(MIN(_Engine!$O$10,BB271+X272),2),0)</f>
        <v>0</v>
      </c>
      <c r="AI272" s="28">
        <f>IF(AND(_Engine!$P$11=1,BC271&gt;0),ROUND(MIN(_Engine!$O$11,BC271+Y272),2),0)</f>
        <v>0</v>
      </c>
      <c r="AJ272" s="28">
        <f>IF(AND(_Engine!$P$12=1,BD271&gt;0),ROUND(MIN(_Engine!$O$12,BD271+Z272),2),0)</f>
        <v>0</v>
      </c>
      <c r="AK272" s="28">
        <f>IF(AND(_Engine!$P$3=1,AU271&gt;0),ROUND(MAX(0,MIN(AU271+Q272-AA272,BE272-0)),2),0)</f>
        <v>0</v>
      </c>
      <c r="AL272" s="28">
        <f>IF(AND(_Engine!$P$4=1,AV271&gt;0),ROUND(MAX(0,MIN(AV271+R272-AB272,BE272-SUM(AK272:AK272))),2),0)</f>
        <v>0</v>
      </c>
      <c r="AM272" s="28">
        <f>IF(AND(_Engine!$P$5=1,AW271&gt;0),ROUND(MAX(0,MIN(AW271+S272-AC272,BE272-SUM(AK272:AL272))),2),0)</f>
        <v>0</v>
      </c>
      <c r="AN272" s="28">
        <f>IF(AND(_Engine!$P$6=1,AX271&gt;0),ROUND(MAX(0,MIN(AX271+T272-AD272,BE272-SUM(AK272:AM272))),2),0)</f>
        <v>0</v>
      </c>
      <c r="AO272" s="28">
        <f>IF(AND(_Engine!$P$7=1,AY271&gt;0),ROUND(MAX(0,MIN(AY271+U272-AE272,BE272-SUM(AK272:AN272))),2),0)</f>
        <v>0</v>
      </c>
      <c r="AP272" s="28">
        <f>IF(AND(_Engine!$P$8=1,AZ271&gt;0),ROUND(MAX(0,MIN(AZ271+V272-AF272,BE272-SUM(AK272:AO272))),2),0)</f>
        <v>0</v>
      </c>
      <c r="AQ272" s="28">
        <f>IF(AND(_Engine!$P$9=1,BA271&gt;0),ROUND(MAX(0,MIN(BA271+W272-AG272,BE272-SUM(AK272:AP272))),2),0)</f>
        <v>0</v>
      </c>
      <c r="AR272" s="28">
        <f>IF(AND(_Engine!$P$10=1,BB271&gt;0),ROUND(MAX(0,MIN(BB271+X272-AH272,BE272-SUM(AK272:AQ272))),2),0)</f>
        <v>0</v>
      </c>
      <c r="AS272" s="28">
        <f>IF(AND(_Engine!$P$11=1,BC271&gt;0),ROUND(MAX(0,MIN(BC271+Y272-AI272,BE272-SUM(AK272:AR272))),2),0)</f>
        <v>0</v>
      </c>
      <c r="AT272" s="28">
        <f>IF(AND(_Engine!$P$12=1,BD271&gt;0),ROUND(MAX(0,MIN(BD271+Z272-AJ272,BE272-SUM(AK272:AS272))),2),0)</f>
        <v>0</v>
      </c>
      <c r="AU272" s="28">
        <f>IF(_Engine!$P$3=1,MAX(0,ROUND(AU271+Q272-AA272-AK272,2)),0)</f>
        <v>0</v>
      </c>
      <c r="AV272" s="28">
        <f>IF(_Engine!$P$4=1,MAX(0,ROUND(AV271+R272-AB272-AL272,2)),0)</f>
        <v>0</v>
      </c>
      <c r="AW272" s="28">
        <f>IF(_Engine!$P$5=1,MAX(0,ROUND(AW271+S272-AC272-AM272,2)),0)</f>
        <v>0</v>
      </c>
      <c r="AX272" s="28">
        <f>IF(_Engine!$P$6=1,MAX(0,ROUND(AX271+T272-AD272-AN272,2)),0)</f>
        <v>0</v>
      </c>
      <c r="AY272" s="28">
        <f>IF(_Engine!$P$7=1,MAX(0,ROUND(AY271+U272-AE272-AO272,2)),0)</f>
        <v>0</v>
      </c>
      <c r="AZ272" s="28">
        <f>IF(_Engine!$P$8=1,MAX(0,ROUND(AZ271+V272-AF272-AP272,2)),0)</f>
        <v>0</v>
      </c>
      <c r="BA272" s="28">
        <f>IF(_Engine!$P$9=1,MAX(0,ROUND(BA271+W272-AG272-AQ272,2)),0)</f>
        <v>0</v>
      </c>
      <c r="BB272" s="28">
        <f>IF(_Engine!$P$10=1,MAX(0,ROUND(BB271+X272-AH272-AR272,2)),0)</f>
        <v>0</v>
      </c>
      <c r="BC272" s="28">
        <f>IF(_Engine!$P$11=1,MAX(0,ROUND(BC271+Y272-AI272-AS272,2)),0)</f>
        <v>0</v>
      </c>
      <c r="BD272" s="28">
        <f>IF(_Engine!$P$12=1,MAX(0,ROUND(BD271+Z272-AJ272-AT272,2)),0)</f>
        <v>0</v>
      </c>
      <c r="BE272" s="28">
        <f>ROUND(IFERROR('Debt Planner'!$C$8,0)+IFERROR(C272,0)+MAX(0,_Engine!$E$14-SUM(AA272:AJ272)),2)</f>
        <v>0</v>
      </c>
    </row>
    <row r="273" spans="1:57" x14ac:dyDescent="0.3">
      <c r="A273" s="24">
        <v>265</v>
      </c>
      <c r="B273" s="25">
        <f t="shared" ca="1" si="14"/>
        <v>54230</v>
      </c>
      <c r="C273" s="26">
        <v>0</v>
      </c>
      <c r="D273" s="27">
        <f t="shared" si="12"/>
        <v>0</v>
      </c>
      <c r="E273" s="18" t="str">
        <f>IF(_Engine!$P$3=0,"",IF((AA273+AK273)&gt;0,AA273+AK273,""))</f>
        <v/>
      </c>
      <c r="F273" s="18" t="str">
        <f>IF(_Engine!$P$4=0,"",IF((AB273+AL273)&gt;0,AB273+AL273,""))</f>
        <v/>
      </c>
      <c r="G273" s="18" t="str">
        <f>IF(_Engine!$P$5=0,"",IF((AC273+AM273)&gt;0,AC273+AM273,""))</f>
        <v/>
      </c>
      <c r="H273" s="18" t="str">
        <f>IF(_Engine!$P$6=0,"",IF((AD273+AN273)&gt;0,AD273+AN273,""))</f>
        <v/>
      </c>
      <c r="I273" s="18" t="str">
        <f>IF(_Engine!$P$7=0,"",IF((AE273+AO273)&gt;0,AE273+AO273,""))</f>
        <v/>
      </c>
      <c r="J273" s="18" t="str">
        <f>IF(_Engine!$P$8=0,"",IF((AF273+AP273)&gt;0,AF273+AP273,""))</f>
        <v/>
      </c>
      <c r="K273" s="18" t="str">
        <f>IF(_Engine!$P$9=0,"",IF((AG273+AQ273)&gt;0,AG273+AQ273,""))</f>
        <v/>
      </c>
      <c r="L273" s="18" t="str">
        <f>IF(_Engine!$P$10=0,"",IF((AH273+AR273)&gt;0,AH273+AR273,""))</f>
        <v/>
      </c>
      <c r="M273" s="18" t="str">
        <f>IF(_Engine!$P$11=0,"",IF((AI273+AS273)&gt;0,AI273+AS273,""))</f>
        <v/>
      </c>
      <c r="N273" s="18" t="str">
        <f>IF(_Engine!$P$12=0,"",IF((AJ273+AT273)&gt;0,AJ273+AT273,""))</f>
        <v/>
      </c>
      <c r="O273" s="27">
        <f t="shared" si="13"/>
        <v>0</v>
      </c>
      <c r="Q273" s="28">
        <f>IF(AND(_Engine!$P$3=1,AU272&gt;0),ROUND(AU272*_Engine!$N$3/12,2),0)</f>
        <v>0</v>
      </c>
      <c r="R273" s="28">
        <f>IF(AND(_Engine!$P$4=1,AV272&gt;0),ROUND(AV272*_Engine!$N$4/12,2),0)</f>
        <v>0</v>
      </c>
      <c r="S273" s="28">
        <f>IF(AND(_Engine!$P$5=1,AW272&gt;0),ROUND(AW272*_Engine!$N$5/12,2),0)</f>
        <v>0</v>
      </c>
      <c r="T273" s="28">
        <f>IF(AND(_Engine!$P$6=1,AX272&gt;0),ROUND(AX272*_Engine!$N$6/12,2),0)</f>
        <v>0</v>
      </c>
      <c r="U273" s="28">
        <f>IF(AND(_Engine!$P$7=1,AY272&gt;0),ROUND(AY272*_Engine!$N$7/12,2),0)</f>
        <v>0</v>
      </c>
      <c r="V273" s="28">
        <f>IF(AND(_Engine!$P$8=1,AZ272&gt;0),ROUND(AZ272*_Engine!$N$8/12,2),0)</f>
        <v>0</v>
      </c>
      <c r="W273" s="28">
        <f>IF(AND(_Engine!$P$9=1,BA272&gt;0),ROUND(BA272*_Engine!$N$9/12,2),0)</f>
        <v>0</v>
      </c>
      <c r="X273" s="28">
        <f>IF(AND(_Engine!$P$10=1,BB272&gt;0),ROUND(BB272*_Engine!$N$10/12,2),0)</f>
        <v>0</v>
      </c>
      <c r="Y273" s="28">
        <f>IF(AND(_Engine!$P$11=1,BC272&gt;0),ROUND(BC272*_Engine!$N$11/12,2),0)</f>
        <v>0</v>
      </c>
      <c r="Z273" s="28">
        <f>IF(AND(_Engine!$P$12=1,BD272&gt;0),ROUND(BD272*_Engine!$N$12/12,2),0)</f>
        <v>0</v>
      </c>
      <c r="AA273" s="28">
        <f>IF(AND(_Engine!$P$3=1,AU272&gt;0),ROUND(MIN(_Engine!$O$3,AU272+Q273),2),0)</f>
        <v>0</v>
      </c>
      <c r="AB273" s="28">
        <f>IF(AND(_Engine!$P$4=1,AV272&gt;0),ROUND(MIN(_Engine!$O$4,AV272+R273),2),0)</f>
        <v>0</v>
      </c>
      <c r="AC273" s="28">
        <f>IF(AND(_Engine!$P$5=1,AW272&gt;0),ROUND(MIN(_Engine!$O$5,AW272+S273),2),0)</f>
        <v>0</v>
      </c>
      <c r="AD273" s="28">
        <f>IF(AND(_Engine!$P$6=1,AX272&gt;0),ROUND(MIN(_Engine!$O$6,AX272+T273),2),0)</f>
        <v>0</v>
      </c>
      <c r="AE273" s="28">
        <f>IF(AND(_Engine!$P$7=1,AY272&gt;0),ROUND(MIN(_Engine!$O$7,AY272+U273),2),0)</f>
        <v>0</v>
      </c>
      <c r="AF273" s="28">
        <f>IF(AND(_Engine!$P$8=1,AZ272&gt;0),ROUND(MIN(_Engine!$O$8,AZ272+V273),2),0)</f>
        <v>0</v>
      </c>
      <c r="AG273" s="28">
        <f>IF(AND(_Engine!$P$9=1,BA272&gt;0),ROUND(MIN(_Engine!$O$9,BA272+W273),2),0)</f>
        <v>0</v>
      </c>
      <c r="AH273" s="28">
        <f>IF(AND(_Engine!$P$10=1,BB272&gt;0),ROUND(MIN(_Engine!$O$10,BB272+X273),2),0)</f>
        <v>0</v>
      </c>
      <c r="AI273" s="28">
        <f>IF(AND(_Engine!$P$11=1,BC272&gt;0),ROUND(MIN(_Engine!$O$11,BC272+Y273),2),0)</f>
        <v>0</v>
      </c>
      <c r="AJ273" s="28">
        <f>IF(AND(_Engine!$P$12=1,BD272&gt;0),ROUND(MIN(_Engine!$O$12,BD272+Z273),2),0)</f>
        <v>0</v>
      </c>
      <c r="AK273" s="28">
        <f>IF(AND(_Engine!$P$3=1,AU272&gt;0),ROUND(MAX(0,MIN(AU272+Q273-AA273,BE273-0)),2),0)</f>
        <v>0</v>
      </c>
      <c r="AL273" s="28">
        <f>IF(AND(_Engine!$P$4=1,AV272&gt;0),ROUND(MAX(0,MIN(AV272+R273-AB273,BE273-SUM(AK273:AK273))),2),0)</f>
        <v>0</v>
      </c>
      <c r="AM273" s="28">
        <f>IF(AND(_Engine!$P$5=1,AW272&gt;0),ROUND(MAX(0,MIN(AW272+S273-AC273,BE273-SUM(AK273:AL273))),2),0)</f>
        <v>0</v>
      </c>
      <c r="AN273" s="28">
        <f>IF(AND(_Engine!$P$6=1,AX272&gt;0),ROUND(MAX(0,MIN(AX272+T273-AD273,BE273-SUM(AK273:AM273))),2),0)</f>
        <v>0</v>
      </c>
      <c r="AO273" s="28">
        <f>IF(AND(_Engine!$P$7=1,AY272&gt;0),ROUND(MAX(0,MIN(AY272+U273-AE273,BE273-SUM(AK273:AN273))),2),0)</f>
        <v>0</v>
      </c>
      <c r="AP273" s="28">
        <f>IF(AND(_Engine!$P$8=1,AZ272&gt;0),ROUND(MAX(0,MIN(AZ272+V273-AF273,BE273-SUM(AK273:AO273))),2),0)</f>
        <v>0</v>
      </c>
      <c r="AQ273" s="28">
        <f>IF(AND(_Engine!$P$9=1,BA272&gt;0),ROUND(MAX(0,MIN(BA272+W273-AG273,BE273-SUM(AK273:AP273))),2),0)</f>
        <v>0</v>
      </c>
      <c r="AR273" s="28">
        <f>IF(AND(_Engine!$P$10=1,BB272&gt;0),ROUND(MAX(0,MIN(BB272+X273-AH273,BE273-SUM(AK273:AQ273))),2),0)</f>
        <v>0</v>
      </c>
      <c r="AS273" s="28">
        <f>IF(AND(_Engine!$P$11=1,BC272&gt;0),ROUND(MAX(0,MIN(BC272+Y273-AI273,BE273-SUM(AK273:AR273))),2),0)</f>
        <v>0</v>
      </c>
      <c r="AT273" s="28">
        <f>IF(AND(_Engine!$P$12=1,BD272&gt;0),ROUND(MAX(0,MIN(BD272+Z273-AJ273,BE273-SUM(AK273:AS273))),2),0)</f>
        <v>0</v>
      </c>
      <c r="AU273" s="28">
        <f>IF(_Engine!$P$3=1,MAX(0,ROUND(AU272+Q273-AA273-AK273,2)),0)</f>
        <v>0</v>
      </c>
      <c r="AV273" s="28">
        <f>IF(_Engine!$P$4=1,MAX(0,ROUND(AV272+R273-AB273-AL273,2)),0)</f>
        <v>0</v>
      </c>
      <c r="AW273" s="28">
        <f>IF(_Engine!$P$5=1,MAX(0,ROUND(AW272+S273-AC273-AM273,2)),0)</f>
        <v>0</v>
      </c>
      <c r="AX273" s="28">
        <f>IF(_Engine!$P$6=1,MAX(0,ROUND(AX272+T273-AD273-AN273,2)),0)</f>
        <v>0</v>
      </c>
      <c r="AY273" s="28">
        <f>IF(_Engine!$P$7=1,MAX(0,ROUND(AY272+U273-AE273-AO273,2)),0)</f>
        <v>0</v>
      </c>
      <c r="AZ273" s="28">
        <f>IF(_Engine!$P$8=1,MAX(0,ROUND(AZ272+V273-AF273-AP273,2)),0)</f>
        <v>0</v>
      </c>
      <c r="BA273" s="28">
        <f>IF(_Engine!$P$9=1,MAX(0,ROUND(BA272+W273-AG273-AQ273,2)),0)</f>
        <v>0</v>
      </c>
      <c r="BB273" s="28">
        <f>IF(_Engine!$P$10=1,MAX(0,ROUND(BB272+X273-AH273-AR273,2)),0)</f>
        <v>0</v>
      </c>
      <c r="BC273" s="28">
        <f>IF(_Engine!$P$11=1,MAX(0,ROUND(BC272+Y273-AI273-AS273,2)),0)</f>
        <v>0</v>
      </c>
      <c r="BD273" s="28">
        <f>IF(_Engine!$P$12=1,MAX(0,ROUND(BD272+Z273-AJ273-AT273,2)),0)</f>
        <v>0</v>
      </c>
      <c r="BE273" s="28">
        <f>ROUND(IFERROR('Debt Planner'!$C$8,0)+IFERROR(C273,0)+MAX(0,_Engine!$E$14-SUM(AA273:AJ273)),2)</f>
        <v>0</v>
      </c>
    </row>
    <row r="274" spans="1:57" x14ac:dyDescent="0.3">
      <c r="A274" s="24">
        <v>266</v>
      </c>
      <c r="B274" s="25">
        <f t="shared" ca="1" si="14"/>
        <v>54260</v>
      </c>
      <c r="C274" s="26">
        <v>0</v>
      </c>
      <c r="D274" s="27">
        <f t="shared" si="12"/>
        <v>0</v>
      </c>
      <c r="E274" s="18" t="str">
        <f>IF(_Engine!$P$3=0,"",IF((AA274+AK274)&gt;0,AA274+AK274,""))</f>
        <v/>
      </c>
      <c r="F274" s="18" t="str">
        <f>IF(_Engine!$P$4=0,"",IF((AB274+AL274)&gt;0,AB274+AL274,""))</f>
        <v/>
      </c>
      <c r="G274" s="18" t="str">
        <f>IF(_Engine!$P$5=0,"",IF((AC274+AM274)&gt;0,AC274+AM274,""))</f>
        <v/>
      </c>
      <c r="H274" s="18" t="str">
        <f>IF(_Engine!$P$6=0,"",IF((AD274+AN274)&gt;0,AD274+AN274,""))</f>
        <v/>
      </c>
      <c r="I274" s="18" t="str">
        <f>IF(_Engine!$P$7=0,"",IF((AE274+AO274)&gt;0,AE274+AO274,""))</f>
        <v/>
      </c>
      <c r="J274" s="18" t="str">
        <f>IF(_Engine!$P$8=0,"",IF((AF274+AP274)&gt;0,AF274+AP274,""))</f>
        <v/>
      </c>
      <c r="K274" s="18" t="str">
        <f>IF(_Engine!$P$9=0,"",IF((AG274+AQ274)&gt;0,AG274+AQ274,""))</f>
        <v/>
      </c>
      <c r="L274" s="18" t="str">
        <f>IF(_Engine!$P$10=0,"",IF((AH274+AR274)&gt;0,AH274+AR274,""))</f>
        <v/>
      </c>
      <c r="M274" s="18" t="str">
        <f>IF(_Engine!$P$11=0,"",IF((AI274+AS274)&gt;0,AI274+AS274,""))</f>
        <v/>
      </c>
      <c r="N274" s="18" t="str">
        <f>IF(_Engine!$P$12=0,"",IF((AJ274+AT274)&gt;0,AJ274+AT274,""))</f>
        <v/>
      </c>
      <c r="O274" s="27">
        <f t="shared" si="13"/>
        <v>0</v>
      </c>
      <c r="Q274" s="28">
        <f>IF(AND(_Engine!$P$3=1,AU273&gt;0),ROUND(AU273*_Engine!$N$3/12,2),0)</f>
        <v>0</v>
      </c>
      <c r="R274" s="28">
        <f>IF(AND(_Engine!$P$4=1,AV273&gt;0),ROUND(AV273*_Engine!$N$4/12,2),0)</f>
        <v>0</v>
      </c>
      <c r="S274" s="28">
        <f>IF(AND(_Engine!$P$5=1,AW273&gt;0),ROUND(AW273*_Engine!$N$5/12,2),0)</f>
        <v>0</v>
      </c>
      <c r="T274" s="28">
        <f>IF(AND(_Engine!$P$6=1,AX273&gt;0),ROUND(AX273*_Engine!$N$6/12,2),0)</f>
        <v>0</v>
      </c>
      <c r="U274" s="28">
        <f>IF(AND(_Engine!$P$7=1,AY273&gt;0),ROUND(AY273*_Engine!$N$7/12,2),0)</f>
        <v>0</v>
      </c>
      <c r="V274" s="28">
        <f>IF(AND(_Engine!$P$8=1,AZ273&gt;0),ROUND(AZ273*_Engine!$N$8/12,2),0)</f>
        <v>0</v>
      </c>
      <c r="W274" s="28">
        <f>IF(AND(_Engine!$P$9=1,BA273&gt;0),ROUND(BA273*_Engine!$N$9/12,2),0)</f>
        <v>0</v>
      </c>
      <c r="X274" s="28">
        <f>IF(AND(_Engine!$P$10=1,BB273&gt;0),ROUND(BB273*_Engine!$N$10/12,2),0)</f>
        <v>0</v>
      </c>
      <c r="Y274" s="28">
        <f>IF(AND(_Engine!$P$11=1,BC273&gt;0),ROUND(BC273*_Engine!$N$11/12,2),0)</f>
        <v>0</v>
      </c>
      <c r="Z274" s="28">
        <f>IF(AND(_Engine!$P$12=1,BD273&gt;0),ROUND(BD273*_Engine!$N$12/12,2),0)</f>
        <v>0</v>
      </c>
      <c r="AA274" s="28">
        <f>IF(AND(_Engine!$P$3=1,AU273&gt;0),ROUND(MIN(_Engine!$O$3,AU273+Q274),2),0)</f>
        <v>0</v>
      </c>
      <c r="AB274" s="28">
        <f>IF(AND(_Engine!$P$4=1,AV273&gt;0),ROUND(MIN(_Engine!$O$4,AV273+R274),2),0)</f>
        <v>0</v>
      </c>
      <c r="AC274" s="28">
        <f>IF(AND(_Engine!$P$5=1,AW273&gt;0),ROUND(MIN(_Engine!$O$5,AW273+S274),2),0)</f>
        <v>0</v>
      </c>
      <c r="AD274" s="28">
        <f>IF(AND(_Engine!$P$6=1,AX273&gt;0),ROUND(MIN(_Engine!$O$6,AX273+T274),2),0)</f>
        <v>0</v>
      </c>
      <c r="AE274" s="28">
        <f>IF(AND(_Engine!$P$7=1,AY273&gt;0),ROUND(MIN(_Engine!$O$7,AY273+U274),2),0)</f>
        <v>0</v>
      </c>
      <c r="AF274" s="28">
        <f>IF(AND(_Engine!$P$8=1,AZ273&gt;0),ROUND(MIN(_Engine!$O$8,AZ273+V274),2),0)</f>
        <v>0</v>
      </c>
      <c r="AG274" s="28">
        <f>IF(AND(_Engine!$P$9=1,BA273&gt;0),ROUND(MIN(_Engine!$O$9,BA273+W274),2),0)</f>
        <v>0</v>
      </c>
      <c r="AH274" s="28">
        <f>IF(AND(_Engine!$P$10=1,BB273&gt;0),ROUND(MIN(_Engine!$O$10,BB273+X274),2),0)</f>
        <v>0</v>
      </c>
      <c r="AI274" s="28">
        <f>IF(AND(_Engine!$P$11=1,BC273&gt;0),ROUND(MIN(_Engine!$O$11,BC273+Y274),2),0)</f>
        <v>0</v>
      </c>
      <c r="AJ274" s="28">
        <f>IF(AND(_Engine!$P$12=1,BD273&gt;0),ROUND(MIN(_Engine!$O$12,BD273+Z274),2),0)</f>
        <v>0</v>
      </c>
      <c r="AK274" s="28">
        <f>IF(AND(_Engine!$P$3=1,AU273&gt;0),ROUND(MAX(0,MIN(AU273+Q274-AA274,BE274-0)),2),0)</f>
        <v>0</v>
      </c>
      <c r="AL274" s="28">
        <f>IF(AND(_Engine!$P$4=1,AV273&gt;0),ROUND(MAX(0,MIN(AV273+R274-AB274,BE274-SUM(AK274:AK274))),2),0)</f>
        <v>0</v>
      </c>
      <c r="AM274" s="28">
        <f>IF(AND(_Engine!$P$5=1,AW273&gt;0),ROUND(MAX(0,MIN(AW273+S274-AC274,BE274-SUM(AK274:AL274))),2),0)</f>
        <v>0</v>
      </c>
      <c r="AN274" s="28">
        <f>IF(AND(_Engine!$P$6=1,AX273&gt;0),ROUND(MAX(0,MIN(AX273+T274-AD274,BE274-SUM(AK274:AM274))),2),0)</f>
        <v>0</v>
      </c>
      <c r="AO274" s="28">
        <f>IF(AND(_Engine!$P$7=1,AY273&gt;0),ROUND(MAX(0,MIN(AY273+U274-AE274,BE274-SUM(AK274:AN274))),2),0)</f>
        <v>0</v>
      </c>
      <c r="AP274" s="28">
        <f>IF(AND(_Engine!$P$8=1,AZ273&gt;0),ROUND(MAX(0,MIN(AZ273+V274-AF274,BE274-SUM(AK274:AO274))),2),0)</f>
        <v>0</v>
      </c>
      <c r="AQ274" s="28">
        <f>IF(AND(_Engine!$P$9=1,BA273&gt;0),ROUND(MAX(0,MIN(BA273+W274-AG274,BE274-SUM(AK274:AP274))),2),0)</f>
        <v>0</v>
      </c>
      <c r="AR274" s="28">
        <f>IF(AND(_Engine!$P$10=1,BB273&gt;0),ROUND(MAX(0,MIN(BB273+X274-AH274,BE274-SUM(AK274:AQ274))),2),0)</f>
        <v>0</v>
      </c>
      <c r="AS274" s="28">
        <f>IF(AND(_Engine!$P$11=1,BC273&gt;0),ROUND(MAX(0,MIN(BC273+Y274-AI274,BE274-SUM(AK274:AR274))),2),0)</f>
        <v>0</v>
      </c>
      <c r="AT274" s="28">
        <f>IF(AND(_Engine!$P$12=1,BD273&gt;0),ROUND(MAX(0,MIN(BD273+Z274-AJ274,BE274-SUM(AK274:AS274))),2),0)</f>
        <v>0</v>
      </c>
      <c r="AU274" s="28">
        <f>IF(_Engine!$P$3=1,MAX(0,ROUND(AU273+Q274-AA274-AK274,2)),0)</f>
        <v>0</v>
      </c>
      <c r="AV274" s="28">
        <f>IF(_Engine!$P$4=1,MAX(0,ROUND(AV273+R274-AB274-AL274,2)),0)</f>
        <v>0</v>
      </c>
      <c r="AW274" s="28">
        <f>IF(_Engine!$P$5=1,MAX(0,ROUND(AW273+S274-AC274-AM274,2)),0)</f>
        <v>0</v>
      </c>
      <c r="AX274" s="28">
        <f>IF(_Engine!$P$6=1,MAX(0,ROUND(AX273+T274-AD274-AN274,2)),0)</f>
        <v>0</v>
      </c>
      <c r="AY274" s="28">
        <f>IF(_Engine!$P$7=1,MAX(0,ROUND(AY273+U274-AE274-AO274,2)),0)</f>
        <v>0</v>
      </c>
      <c r="AZ274" s="28">
        <f>IF(_Engine!$P$8=1,MAX(0,ROUND(AZ273+V274-AF274-AP274,2)),0)</f>
        <v>0</v>
      </c>
      <c r="BA274" s="28">
        <f>IF(_Engine!$P$9=1,MAX(0,ROUND(BA273+W274-AG274-AQ274,2)),0)</f>
        <v>0</v>
      </c>
      <c r="BB274" s="28">
        <f>IF(_Engine!$P$10=1,MAX(0,ROUND(BB273+X274-AH274-AR274,2)),0)</f>
        <v>0</v>
      </c>
      <c r="BC274" s="28">
        <f>IF(_Engine!$P$11=1,MAX(0,ROUND(BC273+Y274-AI274-AS274,2)),0)</f>
        <v>0</v>
      </c>
      <c r="BD274" s="28">
        <f>IF(_Engine!$P$12=1,MAX(0,ROUND(BD273+Z274-AJ274-AT274,2)),0)</f>
        <v>0</v>
      </c>
      <c r="BE274" s="28">
        <f>ROUND(IFERROR('Debt Planner'!$C$8,0)+IFERROR(C274,0)+MAX(0,_Engine!$E$14-SUM(AA274:AJ274)),2)</f>
        <v>0</v>
      </c>
    </row>
    <row r="275" spans="1:57" x14ac:dyDescent="0.3">
      <c r="A275" s="24">
        <v>267</v>
      </c>
      <c r="B275" s="25">
        <f t="shared" ca="1" si="14"/>
        <v>54291</v>
      </c>
      <c r="C275" s="26">
        <v>0</v>
      </c>
      <c r="D275" s="27">
        <f t="shared" si="12"/>
        <v>0</v>
      </c>
      <c r="E275" s="18" t="str">
        <f>IF(_Engine!$P$3=0,"",IF((AA275+AK275)&gt;0,AA275+AK275,""))</f>
        <v/>
      </c>
      <c r="F275" s="18" t="str">
        <f>IF(_Engine!$P$4=0,"",IF((AB275+AL275)&gt;0,AB275+AL275,""))</f>
        <v/>
      </c>
      <c r="G275" s="18" t="str">
        <f>IF(_Engine!$P$5=0,"",IF((AC275+AM275)&gt;0,AC275+AM275,""))</f>
        <v/>
      </c>
      <c r="H275" s="18" t="str">
        <f>IF(_Engine!$P$6=0,"",IF((AD275+AN275)&gt;0,AD275+AN275,""))</f>
        <v/>
      </c>
      <c r="I275" s="18" t="str">
        <f>IF(_Engine!$P$7=0,"",IF((AE275+AO275)&gt;0,AE275+AO275,""))</f>
        <v/>
      </c>
      <c r="J275" s="18" t="str">
        <f>IF(_Engine!$P$8=0,"",IF((AF275+AP275)&gt;0,AF275+AP275,""))</f>
        <v/>
      </c>
      <c r="K275" s="18" t="str">
        <f>IF(_Engine!$P$9=0,"",IF((AG275+AQ275)&gt;0,AG275+AQ275,""))</f>
        <v/>
      </c>
      <c r="L275" s="18" t="str">
        <f>IF(_Engine!$P$10=0,"",IF((AH275+AR275)&gt;0,AH275+AR275,""))</f>
        <v/>
      </c>
      <c r="M275" s="18" t="str">
        <f>IF(_Engine!$P$11=0,"",IF((AI275+AS275)&gt;0,AI275+AS275,""))</f>
        <v/>
      </c>
      <c r="N275" s="18" t="str">
        <f>IF(_Engine!$P$12=0,"",IF((AJ275+AT275)&gt;0,AJ275+AT275,""))</f>
        <v/>
      </c>
      <c r="O275" s="27">
        <f t="shared" si="13"/>
        <v>0</v>
      </c>
      <c r="Q275" s="28">
        <f>IF(AND(_Engine!$P$3=1,AU274&gt;0),ROUND(AU274*_Engine!$N$3/12,2),0)</f>
        <v>0</v>
      </c>
      <c r="R275" s="28">
        <f>IF(AND(_Engine!$P$4=1,AV274&gt;0),ROUND(AV274*_Engine!$N$4/12,2),0)</f>
        <v>0</v>
      </c>
      <c r="S275" s="28">
        <f>IF(AND(_Engine!$P$5=1,AW274&gt;0),ROUND(AW274*_Engine!$N$5/12,2),0)</f>
        <v>0</v>
      </c>
      <c r="T275" s="28">
        <f>IF(AND(_Engine!$P$6=1,AX274&gt;0),ROUND(AX274*_Engine!$N$6/12,2),0)</f>
        <v>0</v>
      </c>
      <c r="U275" s="28">
        <f>IF(AND(_Engine!$P$7=1,AY274&gt;0),ROUND(AY274*_Engine!$N$7/12,2),0)</f>
        <v>0</v>
      </c>
      <c r="V275" s="28">
        <f>IF(AND(_Engine!$P$8=1,AZ274&gt;0),ROUND(AZ274*_Engine!$N$8/12,2),0)</f>
        <v>0</v>
      </c>
      <c r="W275" s="28">
        <f>IF(AND(_Engine!$P$9=1,BA274&gt;0),ROUND(BA274*_Engine!$N$9/12,2),0)</f>
        <v>0</v>
      </c>
      <c r="X275" s="28">
        <f>IF(AND(_Engine!$P$10=1,BB274&gt;0),ROUND(BB274*_Engine!$N$10/12,2),0)</f>
        <v>0</v>
      </c>
      <c r="Y275" s="28">
        <f>IF(AND(_Engine!$P$11=1,BC274&gt;0),ROUND(BC274*_Engine!$N$11/12,2),0)</f>
        <v>0</v>
      </c>
      <c r="Z275" s="28">
        <f>IF(AND(_Engine!$P$12=1,BD274&gt;0),ROUND(BD274*_Engine!$N$12/12,2),0)</f>
        <v>0</v>
      </c>
      <c r="AA275" s="28">
        <f>IF(AND(_Engine!$P$3=1,AU274&gt;0),ROUND(MIN(_Engine!$O$3,AU274+Q275),2),0)</f>
        <v>0</v>
      </c>
      <c r="AB275" s="28">
        <f>IF(AND(_Engine!$P$4=1,AV274&gt;0),ROUND(MIN(_Engine!$O$4,AV274+R275),2),0)</f>
        <v>0</v>
      </c>
      <c r="AC275" s="28">
        <f>IF(AND(_Engine!$P$5=1,AW274&gt;0),ROUND(MIN(_Engine!$O$5,AW274+S275),2),0)</f>
        <v>0</v>
      </c>
      <c r="AD275" s="28">
        <f>IF(AND(_Engine!$P$6=1,AX274&gt;0),ROUND(MIN(_Engine!$O$6,AX274+T275),2),0)</f>
        <v>0</v>
      </c>
      <c r="AE275" s="28">
        <f>IF(AND(_Engine!$P$7=1,AY274&gt;0),ROUND(MIN(_Engine!$O$7,AY274+U275),2),0)</f>
        <v>0</v>
      </c>
      <c r="AF275" s="28">
        <f>IF(AND(_Engine!$P$8=1,AZ274&gt;0),ROUND(MIN(_Engine!$O$8,AZ274+V275),2),0)</f>
        <v>0</v>
      </c>
      <c r="AG275" s="28">
        <f>IF(AND(_Engine!$P$9=1,BA274&gt;0),ROUND(MIN(_Engine!$O$9,BA274+W275),2),0)</f>
        <v>0</v>
      </c>
      <c r="AH275" s="28">
        <f>IF(AND(_Engine!$P$10=1,BB274&gt;0),ROUND(MIN(_Engine!$O$10,BB274+X275),2),0)</f>
        <v>0</v>
      </c>
      <c r="AI275" s="28">
        <f>IF(AND(_Engine!$P$11=1,BC274&gt;0),ROUND(MIN(_Engine!$O$11,BC274+Y275),2),0)</f>
        <v>0</v>
      </c>
      <c r="AJ275" s="28">
        <f>IF(AND(_Engine!$P$12=1,BD274&gt;0),ROUND(MIN(_Engine!$O$12,BD274+Z275),2),0)</f>
        <v>0</v>
      </c>
      <c r="AK275" s="28">
        <f>IF(AND(_Engine!$P$3=1,AU274&gt;0),ROUND(MAX(0,MIN(AU274+Q275-AA275,BE275-0)),2),0)</f>
        <v>0</v>
      </c>
      <c r="AL275" s="28">
        <f>IF(AND(_Engine!$P$4=1,AV274&gt;0),ROUND(MAX(0,MIN(AV274+R275-AB275,BE275-SUM(AK275:AK275))),2),0)</f>
        <v>0</v>
      </c>
      <c r="AM275" s="28">
        <f>IF(AND(_Engine!$P$5=1,AW274&gt;0),ROUND(MAX(0,MIN(AW274+S275-AC275,BE275-SUM(AK275:AL275))),2),0)</f>
        <v>0</v>
      </c>
      <c r="AN275" s="28">
        <f>IF(AND(_Engine!$P$6=1,AX274&gt;0),ROUND(MAX(0,MIN(AX274+T275-AD275,BE275-SUM(AK275:AM275))),2),0)</f>
        <v>0</v>
      </c>
      <c r="AO275" s="28">
        <f>IF(AND(_Engine!$P$7=1,AY274&gt;0),ROUND(MAX(0,MIN(AY274+U275-AE275,BE275-SUM(AK275:AN275))),2),0)</f>
        <v>0</v>
      </c>
      <c r="AP275" s="28">
        <f>IF(AND(_Engine!$P$8=1,AZ274&gt;0),ROUND(MAX(0,MIN(AZ274+V275-AF275,BE275-SUM(AK275:AO275))),2),0)</f>
        <v>0</v>
      </c>
      <c r="AQ275" s="28">
        <f>IF(AND(_Engine!$P$9=1,BA274&gt;0),ROUND(MAX(0,MIN(BA274+W275-AG275,BE275-SUM(AK275:AP275))),2),0)</f>
        <v>0</v>
      </c>
      <c r="AR275" s="28">
        <f>IF(AND(_Engine!$P$10=1,BB274&gt;0),ROUND(MAX(0,MIN(BB274+X275-AH275,BE275-SUM(AK275:AQ275))),2),0)</f>
        <v>0</v>
      </c>
      <c r="AS275" s="28">
        <f>IF(AND(_Engine!$P$11=1,BC274&gt;0),ROUND(MAX(0,MIN(BC274+Y275-AI275,BE275-SUM(AK275:AR275))),2),0)</f>
        <v>0</v>
      </c>
      <c r="AT275" s="28">
        <f>IF(AND(_Engine!$P$12=1,BD274&gt;0),ROUND(MAX(0,MIN(BD274+Z275-AJ275,BE275-SUM(AK275:AS275))),2),0)</f>
        <v>0</v>
      </c>
      <c r="AU275" s="28">
        <f>IF(_Engine!$P$3=1,MAX(0,ROUND(AU274+Q275-AA275-AK275,2)),0)</f>
        <v>0</v>
      </c>
      <c r="AV275" s="28">
        <f>IF(_Engine!$P$4=1,MAX(0,ROUND(AV274+R275-AB275-AL275,2)),0)</f>
        <v>0</v>
      </c>
      <c r="AW275" s="28">
        <f>IF(_Engine!$P$5=1,MAX(0,ROUND(AW274+S275-AC275-AM275,2)),0)</f>
        <v>0</v>
      </c>
      <c r="AX275" s="28">
        <f>IF(_Engine!$P$6=1,MAX(0,ROUND(AX274+T275-AD275-AN275,2)),0)</f>
        <v>0</v>
      </c>
      <c r="AY275" s="28">
        <f>IF(_Engine!$P$7=1,MAX(0,ROUND(AY274+U275-AE275-AO275,2)),0)</f>
        <v>0</v>
      </c>
      <c r="AZ275" s="28">
        <f>IF(_Engine!$P$8=1,MAX(0,ROUND(AZ274+V275-AF275-AP275,2)),0)</f>
        <v>0</v>
      </c>
      <c r="BA275" s="28">
        <f>IF(_Engine!$P$9=1,MAX(0,ROUND(BA274+W275-AG275-AQ275,2)),0)</f>
        <v>0</v>
      </c>
      <c r="BB275" s="28">
        <f>IF(_Engine!$P$10=1,MAX(0,ROUND(BB274+X275-AH275-AR275,2)),0)</f>
        <v>0</v>
      </c>
      <c r="BC275" s="28">
        <f>IF(_Engine!$P$11=1,MAX(0,ROUND(BC274+Y275-AI275-AS275,2)),0)</f>
        <v>0</v>
      </c>
      <c r="BD275" s="28">
        <f>IF(_Engine!$P$12=1,MAX(0,ROUND(BD274+Z275-AJ275-AT275,2)),0)</f>
        <v>0</v>
      </c>
      <c r="BE275" s="28">
        <f>ROUND(IFERROR('Debt Planner'!$C$8,0)+IFERROR(C275,0)+MAX(0,_Engine!$E$14-SUM(AA275:AJ275)),2)</f>
        <v>0</v>
      </c>
    </row>
    <row r="276" spans="1:57" x14ac:dyDescent="0.3">
      <c r="A276" s="24">
        <v>268</v>
      </c>
      <c r="B276" s="25">
        <f t="shared" ca="1" si="14"/>
        <v>54322</v>
      </c>
      <c r="C276" s="26">
        <v>0</v>
      </c>
      <c r="D276" s="27">
        <f t="shared" si="12"/>
        <v>0</v>
      </c>
      <c r="E276" s="18" t="str">
        <f>IF(_Engine!$P$3=0,"",IF((AA276+AK276)&gt;0,AA276+AK276,""))</f>
        <v/>
      </c>
      <c r="F276" s="18" t="str">
        <f>IF(_Engine!$P$4=0,"",IF((AB276+AL276)&gt;0,AB276+AL276,""))</f>
        <v/>
      </c>
      <c r="G276" s="18" t="str">
        <f>IF(_Engine!$P$5=0,"",IF((AC276+AM276)&gt;0,AC276+AM276,""))</f>
        <v/>
      </c>
      <c r="H276" s="18" t="str">
        <f>IF(_Engine!$P$6=0,"",IF((AD276+AN276)&gt;0,AD276+AN276,""))</f>
        <v/>
      </c>
      <c r="I276" s="18" t="str">
        <f>IF(_Engine!$P$7=0,"",IF((AE276+AO276)&gt;0,AE276+AO276,""))</f>
        <v/>
      </c>
      <c r="J276" s="18" t="str">
        <f>IF(_Engine!$P$8=0,"",IF((AF276+AP276)&gt;0,AF276+AP276,""))</f>
        <v/>
      </c>
      <c r="K276" s="18" t="str">
        <f>IF(_Engine!$P$9=0,"",IF((AG276+AQ276)&gt;0,AG276+AQ276,""))</f>
        <v/>
      </c>
      <c r="L276" s="18" t="str">
        <f>IF(_Engine!$P$10=0,"",IF((AH276+AR276)&gt;0,AH276+AR276,""))</f>
        <v/>
      </c>
      <c r="M276" s="18" t="str">
        <f>IF(_Engine!$P$11=0,"",IF((AI276+AS276)&gt;0,AI276+AS276,""))</f>
        <v/>
      </c>
      <c r="N276" s="18" t="str">
        <f>IF(_Engine!$P$12=0,"",IF((AJ276+AT276)&gt;0,AJ276+AT276,""))</f>
        <v/>
      </c>
      <c r="O276" s="27">
        <f t="shared" si="13"/>
        <v>0</v>
      </c>
      <c r="Q276" s="28">
        <f>IF(AND(_Engine!$P$3=1,AU275&gt;0),ROUND(AU275*_Engine!$N$3/12,2),0)</f>
        <v>0</v>
      </c>
      <c r="R276" s="28">
        <f>IF(AND(_Engine!$P$4=1,AV275&gt;0),ROUND(AV275*_Engine!$N$4/12,2),0)</f>
        <v>0</v>
      </c>
      <c r="S276" s="28">
        <f>IF(AND(_Engine!$P$5=1,AW275&gt;0),ROUND(AW275*_Engine!$N$5/12,2),0)</f>
        <v>0</v>
      </c>
      <c r="T276" s="28">
        <f>IF(AND(_Engine!$P$6=1,AX275&gt;0),ROUND(AX275*_Engine!$N$6/12,2),0)</f>
        <v>0</v>
      </c>
      <c r="U276" s="28">
        <f>IF(AND(_Engine!$P$7=1,AY275&gt;0),ROUND(AY275*_Engine!$N$7/12,2),0)</f>
        <v>0</v>
      </c>
      <c r="V276" s="28">
        <f>IF(AND(_Engine!$P$8=1,AZ275&gt;0),ROUND(AZ275*_Engine!$N$8/12,2),0)</f>
        <v>0</v>
      </c>
      <c r="W276" s="28">
        <f>IF(AND(_Engine!$P$9=1,BA275&gt;0),ROUND(BA275*_Engine!$N$9/12,2),0)</f>
        <v>0</v>
      </c>
      <c r="X276" s="28">
        <f>IF(AND(_Engine!$P$10=1,BB275&gt;0),ROUND(BB275*_Engine!$N$10/12,2),0)</f>
        <v>0</v>
      </c>
      <c r="Y276" s="28">
        <f>IF(AND(_Engine!$P$11=1,BC275&gt;0),ROUND(BC275*_Engine!$N$11/12,2),0)</f>
        <v>0</v>
      </c>
      <c r="Z276" s="28">
        <f>IF(AND(_Engine!$P$12=1,BD275&gt;0),ROUND(BD275*_Engine!$N$12/12,2),0)</f>
        <v>0</v>
      </c>
      <c r="AA276" s="28">
        <f>IF(AND(_Engine!$P$3=1,AU275&gt;0),ROUND(MIN(_Engine!$O$3,AU275+Q276),2),0)</f>
        <v>0</v>
      </c>
      <c r="AB276" s="28">
        <f>IF(AND(_Engine!$P$4=1,AV275&gt;0),ROUND(MIN(_Engine!$O$4,AV275+R276),2),0)</f>
        <v>0</v>
      </c>
      <c r="AC276" s="28">
        <f>IF(AND(_Engine!$P$5=1,AW275&gt;0),ROUND(MIN(_Engine!$O$5,AW275+S276),2),0)</f>
        <v>0</v>
      </c>
      <c r="AD276" s="28">
        <f>IF(AND(_Engine!$P$6=1,AX275&gt;0),ROUND(MIN(_Engine!$O$6,AX275+T276),2),0)</f>
        <v>0</v>
      </c>
      <c r="AE276" s="28">
        <f>IF(AND(_Engine!$P$7=1,AY275&gt;0),ROUND(MIN(_Engine!$O$7,AY275+U276),2),0)</f>
        <v>0</v>
      </c>
      <c r="AF276" s="28">
        <f>IF(AND(_Engine!$P$8=1,AZ275&gt;0),ROUND(MIN(_Engine!$O$8,AZ275+V276),2),0)</f>
        <v>0</v>
      </c>
      <c r="AG276" s="28">
        <f>IF(AND(_Engine!$P$9=1,BA275&gt;0),ROUND(MIN(_Engine!$O$9,BA275+W276),2),0)</f>
        <v>0</v>
      </c>
      <c r="AH276" s="28">
        <f>IF(AND(_Engine!$P$10=1,BB275&gt;0),ROUND(MIN(_Engine!$O$10,BB275+X276),2),0)</f>
        <v>0</v>
      </c>
      <c r="AI276" s="28">
        <f>IF(AND(_Engine!$P$11=1,BC275&gt;0),ROUND(MIN(_Engine!$O$11,BC275+Y276),2),0)</f>
        <v>0</v>
      </c>
      <c r="AJ276" s="28">
        <f>IF(AND(_Engine!$P$12=1,BD275&gt;0),ROUND(MIN(_Engine!$O$12,BD275+Z276),2),0)</f>
        <v>0</v>
      </c>
      <c r="AK276" s="28">
        <f>IF(AND(_Engine!$P$3=1,AU275&gt;0),ROUND(MAX(0,MIN(AU275+Q276-AA276,BE276-0)),2),0)</f>
        <v>0</v>
      </c>
      <c r="AL276" s="28">
        <f>IF(AND(_Engine!$P$4=1,AV275&gt;0),ROUND(MAX(0,MIN(AV275+R276-AB276,BE276-SUM(AK276:AK276))),2),0)</f>
        <v>0</v>
      </c>
      <c r="AM276" s="28">
        <f>IF(AND(_Engine!$P$5=1,AW275&gt;0),ROUND(MAX(0,MIN(AW275+S276-AC276,BE276-SUM(AK276:AL276))),2),0)</f>
        <v>0</v>
      </c>
      <c r="AN276" s="28">
        <f>IF(AND(_Engine!$P$6=1,AX275&gt;0),ROUND(MAX(0,MIN(AX275+T276-AD276,BE276-SUM(AK276:AM276))),2),0)</f>
        <v>0</v>
      </c>
      <c r="AO276" s="28">
        <f>IF(AND(_Engine!$P$7=1,AY275&gt;0),ROUND(MAX(0,MIN(AY275+U276-AE276,BE276-SUM(AK276:AN276))),2),0)</f>
        <v>0</v>
      </c>
      <c r="AP276" s="28">
        <f>IF(AND(_Engine!$P$8=1,AZ275&gt;0),ROUND(MAX(0,MIN(AZ275+V276-AF276,BE276-SUM(AK276:AO276))),2),0)</f>
        <v>0</v>
      </c>
      <c r="AQ276" s="28">
        <f>IF(AND(_Engine!$P$9=1,BA275&gt;0),ROUND(MAX(0,MIN(BA275+W276-AG276,BE276-SUM(AK276:AP276))),2),0)</f>
        <v>0</v>
      </c>
      <c r="AR276" s="28">
        <f>IF(AND(_Engine!$P$10=1,BB275&gt;0),ROUND(MAX(0,MIN(BB275+X276-AH276,BE276-SUM(AK276:AQ276))),2),0)</f>
        <v>0</v>
      </c>
      <c r="AS276" s="28">
        <f>IF(AND(_Engine!$P$11=1,BC275&gt;0),ROUND(MAX(0,MIN(BC275+Y276-AI276,BE276-SUM(AK276:AR276))),2),0)</f>
        <v>0</v>
      </c>
      <c r="AT276" s="28">
        <f>IF(AND(_Engine!$P$12=1,BD275&gt;0),ROUND(MAX(0,MIN(BD275+Z276-AJ276,BE276-SUM(AK276:AS276))),2),0)</f>
        <v>0</v>
      </c>
      <c r="AU276" s="28">
        <f>IF(_Engine!$P$3=1,MAX(0,ROUND(AU275+Q276-AA276-AK276,2)),0)</f>
        <v>0</v>
      </c>
      <c r="AV276" s="28">
        <f>IF(_Engine!$P$4=1,MAX(0,ROUND(AV275+R276-AB276-AL276,2)),0)</f>
        <v>0</v>
      </c>
      <c r="AW276" s="28">
        <f>IF(_Engine!$P$5=1,MAX(0,ROUND(AW275+S276-AC276-AM276,2)),0)</f>
        <v>0</v>
      </c>
      <c r="AX276" s="28">
        <f>IF(_Engine!$P$6=1,MAX(0,ROUND(AX275+T276-AD276-AN276,2)),0)</f>
        <v>0</v>
      </c>
      <c r="AY276" s="28">
        <f>IF(_Engine!$P$7=1,MAX(0,ROUND(AY275+U276-AE276-AO276,2)),0)</f>
        <v>0</v>
      </c>
      <c r="AZ276" s="28">
        <f>IF(_Engine!$P$8=1,MAX(0,ROUND(AZ275+V276-AF276-AP276,2)),0)</f>
        <v>0</v>
      </c>
      <c r="BA276" s="28">
        <f>IF(_Engine!$P$9=1,MAX(0,ROUND(BA275+W276-AG276-AQ276,2)),0)</f>
        <v>0</v>
      </c>
      <c r="BB276" s="28">
        <f>IF(_Engine!$P$10=1,MAX(0,ROUND(BB275+X276-AH276-AR276,2)),0)</f>
        <v>0</v>
      </c>
      <c r="BC276" s="28">
        <f>IF(_Engine!$P$11=1,MAX(0,ROUND(BC275+Y276-AI276-AS276,2)),0)</f>
        <v>0</v>
      </c>
      <c r="BD276" s="28">
        <f>IF(_Engine!$P$12=1,MAX(0,ROUND(BD275+Z276-AJ276-AT276,2)),0)</f>
        <v>0</v>
      </c>
      <c r="BE276" s="28">
        <f>ROUND(IFERROR('Debt Planner'!$C$8,0)+IFERROR(C276,0)+MAX(0,_Engine!$E$14-SUM(AA276:AJ276)),2)</f>
        <v>0</v>
      </c>
    </row>
    <row r="277" spans="1:57" x14ac:dyDescent="0.3">
      <c r="A277" s="24">
        <v>269</v>
      </c>
      <c r="B277" s="25">
        <f t="shared" ca="1" si="14"/>
        <v>54352</v>
      </c>
      <c r="C277" s="26">
        <v>0</v>
      </c>
      <c r="D277" s="27">
        <f t="shared" si="12"/>
        <v>0</v>
      </c>
      <c r="E277" s="18" t="str">
        <f>IF(_Engine!$P$3=0,"",IF((AA277+AK277)&gt;0,AA277+AK277,""))</f>
        <v/>
      </c>
      <c r="F277" s="18" t="str">
        <f>IF(_Engine!$P$4=0,"",IF((AB277+AL277)&gt;0,AB277+AL277,""))</f>
        <v/>
      </c>
      <c r="G277" s="18" t="str">
        <f>IF(_Engine!$P$5=0,"",IF((AC277+AM277)&gt;0,AC277+AM277,""))</f>
        <v/>
      </c>
      <c r="H277" s="18" t="str">
        <f>IF(_Engine!$P$6=0,"",IF((AD277+AN277)&gt;0,AD277+AN277,""))</f>
        <v/>
      </c>
      <c r="I277" s="18" t="str">
        <f>IF(_Engine!$P$7=0,"",IF((AE277+AO277)&gt;0,AE277+AO277,""))</f>
        <v/>
      </c>
      <c r="J277" s="18" t="str">
        <f>IF(_Engine!$P$8=0,"",IF((AF277+AP277)&gt;0,AF277+AP277,""))</f>
        <v/>
      </c>
      <c r="K277" s="18" t="str">
        <f>IF(_Engine!$P$9=0,"",IF((AG277+AQ277)&gt;0,AG277+AQ277,""))</f>
        <v/>
      </c>
      <c r="L277" s="18" t="str">
        <f>IF(_Engine!$P$10=0,"",IF((AH277+AR277)&gt;0,AH277+AR277,""))</f>
        <v/>
      </c>
      <c r="M277" s="18" t="str">
        <f>IF(_Engine!$P$11=0,"",IF((AI277+AS277)&gt;0,AI277+AS277,""))</f>
        <v/>
      </c>
      <c r="N277" s="18" t="str">
        <f>IF(_Engine!$P$12=0,"",IF((AJ277+AT277)&gt;0,AJ277+AT277,""))</f>
        <v/>
      </c>
      <c r="O277" s="27">
        <f t="shared" si="13"/>
        <v>0</v>
      </c>
      <c r="Q277" s="28">
        <f>IF(AND(_Engine!$P$3=1,AU276&gt;0),ROUND(AU276*_Engine!$N$3/12,2),0)</f>
        <v>0</v>
      </c>
      <c r="R277" s="28">
        <f>IF(AND(_Engine!$P$4=1,AV276&gt;0),ROUND(AV276*_Engine!$N$4/12,2),0)</f>
        <v>0</v>
      </c>
      <c r="S277" s="28">
        <f>IF(AND(_Engine!$P$5=1,AW276&gt;0),ROUND(AW276*_Engine!$N$5/12,2),0)</f>
        <v>0</v>
      </c>
      <c r="T277" s="28">
        <f>IF(AND(_Engine!$P$6=1,AX276&gt;0),ROUND(AX276*_Engine!$N$6/12,2),0)</f>
        <v>0</v>
      </c>
      <c r="U277" s="28">
        <f>IF(AND(_Engine!$P$7=1,AY276&gt;0),ROUND(AY276*_Engine!$N$7/12,2),0)</f>
        <v>0</v>
      </c>
      <c r="V277" s="28">
        <f>IF(AND(_Engine!$P$8=1,AZ276&gt;0),ROUND(AZ276*_Engine!$N$8/12,2),0)</f>
        <v>0</v>
      </c>
      <c r="W277" s="28">
        <f>IF(AND(_Engine!$P$9=1,BA276&gt;0),ROUND(BA276*_Engine!$N$9/12,2),0)</f>
        <v>0</v>
      </c>
      <c r="X277" s="28">
        <f>IF(AND(_Engine!$P$10=1,BB276&gt;0),ROUND(BB276*_Engine!$N$10/12,2),0)</f>
        <v>0</v>
      </c>
      <c r="Y277" s="28">
        <f>IF(AND(_Engine!$P$11=1,BC276&gt;0),ROUND(BC276*_Engine!$N$11/12,2),0)</f>
        <v>0</v>
      </c>
      <c r="Z277" s="28">
        <f>IF(AND(_Engine!$P$12=1,BD276&gt;0),ROUND(BD276*_Engine!$N$12/12,2),0)</f>
        <v>0</v>
      </c>
      <c r="AA277" s="28">
        <f>IF(AND(_Engine!$P$3=1,AU276&gt;0),ROUND(MIN(_Engine!$O$3,AU276+Q277),2),0)</f>
        <v>0</v>
      </c>
      <c r="AB277" s="28">
        <f>IF(AND(_Engine!$P$4=1,AV276&gt;0),ROUND(MIN(_Engine!$O$4,AV276+R277),2),0)</f>
        <v>0</v>
      </c>
      <c r="AC277" s="28">
        <f>IF(AND(_Engine!$P$5=1,AW276&gt;0),ROUND(MIN(_Engine!$O$5,AW276+S277),2),0)</f>
        <v>0</v>
      </c>
      <c r="AD277" s="28">
        <f>IF(AND(_Engine!$P$6=1,AX276&gt;0),ROUND(MIN(_Engine!$O$6,AX276+T277),2),0)</f>
        <v>0</v>
      </c>
      <c r="AE277" s="28">
        <f>IF(AND(_Engine!$P$7=1,AY276&gt;0),ROUND(MIN(_Engine!$O$7,AY276+U277),2),0)</f>
        <v>0</v>
      </c>
      <c r="AF277" s="28">
        <f>IF(AND(_Engine!$P$8=1,AZ276&gt;0),ROUND(MIN(_Engine!$O$8,AZ276+V277),2),0)</f>
        <v>0</v>
      </c>
      <c r="AG277" s="28">
        <f>IF(AND(_Engine!$P$9=1,BA276&gt;0),ROUND(MIN(_Engine!$O$9,BA276+W277),2),0)</f>
        <v>0</v>
      </c>
      <c r="AH277" s="28">
        <f>IF(AND(_Engine!$P$10=1,BB276&gt;0),ROUND(MIN(_Engine!$O$10,BB276+X277),2),0)</f>
        <v>0</v>
      </c>
      <c r="AI277" s="28">
        <f>IF(AND(_Engine!$P$11=1,BC276&gt;0),ROUND(MIN(_Engine!$O$11,BC276+Y277),2),0)</f>
        <v>0</v>
      </c>
      <c r="AJ277" s="28">
        <f>IF(AND(_Engine!$P$12=1,BD276&gt;0),ROUND(MIN(_Engine!$O$12,BD276+Z277),2),0)</f>
        <v>0</v>
      </c>
      <c r="AK277" s="28">
        <f>IF(AND(_Engine!$P$3=1,AU276&gt;0),ROUND(MAX(0,MIN(AU276+Q277-AA277,BE277-0)),2),0)</f>
        <v>0</v>
      </c>
      <c r="AL277" s="28">
        <f>IF(AND(_Engine!$P$4=1,AV276&gt;0),ROUND(MAX(0,MIN(AV276+R277-AB277,BE277-SUM(AK277:AK277))),2),0)</f>
        <v>0</v>
      </c>
      <c r="AM277" s="28">
        <f>IF(AND(_Engine!$P$5=1,AW276&gt;0),ROUND(MAX(0,MIN(AW276+S277-AC277,BE277-SUM(AK277:AL277))),2),0)</f>
        <v>0</v>
      </c>
      <c r="AN277" s="28">
        <f>IF(AND(_Engine!$P$6=1,AX276&gt;0),ROUND(MAX(0,MIN(AX276+T277-AD277,BE277-SUM(AK277:AM277))),2),0)</f>
        <v>0</v>
      </c>
      <c r="AO277" s="28">
        <f>IF(AND(_Engine!$P$7=1,AY276&gt;0),ROUND(MAX(0,MIN(AY276+U277-AE277,BE277-SUM(AK277:AN277))),2),0)</f>
        <v>0</v>
      </c>
      <c r="AP277" s="28">
        <f>IF(AND(_Engine!$P$8=1,AZ276&gt;0),ROUND(MAX(0,MIN(AZ276+V277-AF277,BE277-SUM(AK277:AO277))),2),0)</f>
        <v>0</v>
      </c>
      <c r="AQ277" s="28">
        <f>IF(AND(_Engine!$P$9=1,BA276&gt;0),ROUND(MAX(0,MIN(BA276+W277-AG277,BE277-SUM(AK277:AP277))),2),0)</f>
        <v>0</v>
      </c>
      <c r="AR277" s="28">
        <f>IF(AND(_Engine!$P$10=1,BB276&gt;0),ROUND(MAX(0,MIN(BB276+X277-AH277,BE277-SUM(AK277:AQ277))),2),0)</f>
        <v>0</v>
      </c>
      <c r="AS277" s="28">
        <f>IF(AND(_Engine!$P$11=1,BC276&gt;0),ROUND(MAX(0,MIN(BC276+Y277-AI277,BE277-SUM(AK277:AR277))),2),0)</f>
        <v>0</v>
      </c>
      <c r="AT277" s="28">
        <f>IF(AND(_Engine!$P$12=1,BD276&gt;0),ROUND(MAX(0,MIN(BD276+Z277-AJ277,BE277-SUM(AK277:AS277))),2),0)</f>
        <v>0</v>
      </c>
      <c r="AU277" s="28">
        <f>IF(_Engine!$P$3=1,MAX(0,ROUND(AU276+Q277-AA277-AK277,2)),0)</f>
        <v>0</v>
      </c>
      <c r="AV277" s="28">
        <f>IF(_Engine!$P$4=1,MAX(0,ROUND(AV276+R277-AB277-AL277,2)),0)</f>
        <v>0</v>
      </c>
      <c r="AW277" s="28">
        <f>IF(_Engine!$P$5=1,MAX(0,ROUND(AW276+S277-AC277-AM277,2)),0)</f>
        <v>0</v>
      </c>
      <c r="AX277" s="28">
        <f>IF(_Engine!$P$6=1,MAX(0,ROUND(AX276+T277-AD277-AN277,2)),0)</f>
        <v>0</v>
      </c>
      <c r="AY277" s="28">
        <f>IF(_Engine!$P$7=1,MAX(0,ROUND(AY276+U277-AE277-AO277,2)),0)</f>
        <v>0</v>
      </c>
      <c r="AZ277" s="28">
        <f>IF(_Engine!$P$8=1,MAX(0,ROUND(AZ276+V277-AF277-AP277,2)),0)</f>
        <v>0</v>
      </c>
      <c r="BA277" s="28">
        <f>IF(_Engine!$P$9=1,MAX(0,ROUND(BA276+W277-AG277-AQ277,2)),0)</f>
        <v>0</v>
      </c>
      <c r="BB277" s="28">
        <f>IF(_Engine!$P$10=1,MAX(0,ROUND(BB276+X277-AH277-AR277,2)),0)</f>
        <v>0</v>
      </c>
      <c r="BC277" s="28">
        <f>IF(_Engine!$P$11=1,MAX(0,ROUND(BC276+Y277-AI277-AS277,2)),0)</f>
        <v>0</v>
      </c>
      <c r="BD277" s="28">
        <f>IF(_Engine!$P$12=1,MAX(0,ROUND(BD276+Z277-AJ277-AT277,2)),0)</f>
        <v>0</v>
      </c>
      <c r="BE277" s="28">
        <f>ROUND(IFERROR('Debt Planner'!$C$8,0)+IFERROR(C277,0)+MAX(0,_Engine!$E$14-SUM(AA277:AJ277)),2)</f>
        <v>0</v>
      </c>
    </row>
    <row r="278" spans="1:57" x14ac:dyDescent="0.3">
      <c r="A278" s="24">
        <v>270</v>
      </c>
      <c r="B278" s="25">
        <f t="shared" ca="1" si="14"/>
        <v>54383</v>
      </c>
      <c r="C278" s="26">
        <v>0</v>
      </c>
      <c r="D278" s="27">
        <f t="shared" si="12"/>
        <v>0</v>
      </c>
      <c r="E278" s="18" t="str">
        <f>IF(_Engine!$P$3=0,"",IF((AA278+AK278)&gt;0,AA278+AK278,""))</f>
        <v/>
      </c>
      <c r="F278" s="18" t="str">
        <f>IF(_Engine!$P$4=0,"",IF((AB278+AL278)&gt;0,AB278+AL278,""))</f>
        <v/>
      </c>
      <c r="G278" s="18" t="str">
        <f>IF(_Engine!$P$5=0,"",IF((AC278+AM278)&gt;0,AC278+AM278,""))</f>
        <v/>
      </c>
      <c r="H278" s="18" t="str">
        <f>IF(_Engine!$P$6=0,"",IF((AD278+AN278)&gt;0,AD278+AN278,""))</f>
        <v/>
      </c>
      <c r="I278" s="18" t="str">
        <f>IF(_Engine!$P$7=0,"",IF((AE278+AO278)&gt;0,AE278+AO278,""))</f>
        <v/>
      </c>
      <c r="J278" s="18" t="str">
        <f>IF(_Engine!$P$8=0,"",IF((AF278+AP278)&gt;0,AF278+AP278,""))</f>
        <v/>
      </c>
      <c r="K278" s="18" t="str">
        <f>IF(_Engine!$P$9=0,"",IF((AG278+AQ278)&gt;0,AG278+AQ278,""))</f>
        <v/>
      </c>
      <c r="L278" s="18" t="str">
        <f>IF(_Engine!$P$10=0,"",IF((AH278+AR278)&gt;0,AH278+AR278,""))</f>
        <v/>
      </c>
      <c r="M278" s="18" t="str">
        <f>IF(_Engine!$P$11=0,"",IF((AI278+AS278)&gt;0,AI278+AS278,""))</f>
        <v/>
      </c>
      <c r="N278" s="18" t="str">
        <f>IF(_Engine!$P$12=0,"",IF((AJ278+AT278)&gt;0,AJ278+AT278,""))</f>
        <v/>
      </c>
      <c r="O278" s="27">
        <f t="shared" si="13"/>
        <v>0</v>
      </c>
      <c r="Q278" s="28">
        <f>IF(AND(_Engine!$P$3=1,AU277&gt;0),ROUND(AU277*_Engine!$N$3/12,2),0)</f>
        <v>0</v>
      </c>
      <c r="R278" s="28">
        <f>IF(AND(_Engine!$P$4=1,AV277&gt;0),ROUND(AV277*_Engine!$N$4/12,2),0)</f>
        <v>0</v>
      </c>
      <c r="S278" s="28">
        <f>IF(AND(_Engine!$P$5=1,AW277&gt;0),ROUND(AW277*_Engine!$N$5/12,2),0)</f>
        <v>0</v>
      </c>
      <c r="T278" s="28">
        <f>IF(AND(_Engine!$P$6=1,AX277&gt;0),ROUND(AX277*_Engine!$N$6/12,2),0)</f>
        <v>0</v>
      </c>
      <c r="U278" s="28">
        <f>IF(AND(_Engine!$P$7=1,AY277&gt;0),ROUND(AY277*_Engine!$N$7/12,2),0)</f>
        <v>0</v>
      </c>
      <c r="V278" s="28">
        <f>IF(AND(_Engine!$P$8=1,AZ277&gt;0),ROUND(AZ277*_Engine!$N$8/12,2),0)</f>
        <v>0</v>
      </c>
      <c r="W278" s="28">
        <f>IF(AND(_Engine!$P$9=1,BA277&gt;0),ROUND(BA277*_Engine!$N$9/12,2),0)</f>
        <v>0</v>
      </c>
      <c r="X278" s="28">
        <f>IF(AND(_Engine!$P$10=1,BB277&gt;0),ROUND(BB277*_Engine!$N$10/12,2),0)</f>
        <v>0</v>
      </c>
      <c r="Y278" s="28">
        <f>IF(AND(_Engine!$P$11=1,BC277&gt;0),ROUND(BC277*_Engine!$N$11/12,2),0)</f>
        <v>0</v>
      </c>
      <c r="Z278" s="28">
        <f>IF(AND(_Engine!$P$12=1,BD277&gt;0),ROUND(BD277*_Engine!$N$12/12,2),0)</f>
        <v>0</v>
      </c>
      <c r="AA278" s="28">
        <f>IF(AND(_Engine!$P$3=1,AU277&gt;0),ROUND(MIN(_Engine!$O$3,AU277+Q278),2),0)</f>
        <v>0</v>
      </c>
      <c r="AB278" s="28">
        <f>IF(AND(_Engine!$P$4=1,AV277&gt;0),ROUND(MIN(_Engine!$O$4,AV277+R278),2),0)</f>
        <v>0</v>
      </c>
      <c r="AC278" s="28">
        <f>IF(AND(_Engine!$P$5=1,AW277&gt;0),ROUND(MIN(_Engine!$O$5,AW277+S278),2),0)</f>
        <v>0</v>
      </c>
      <c r="AD278" s="28">
        <f>IF(AND(_Engine!$P$6=1,AX277&gt;0),ROUND(MIN(_Engine!$O$6,AX277+T278),2),0)</f>
        <v>0</v>
      </c>
      <c r="AE278" s="28">
        <f>IF(AND(_Engine!$P$7=1,AY277&gt;0),ROUND(MIN(_Engine!$O$7,AY277+U278),2),0)</f>
        <v>0</v>
      </c>
      <c r="AF278" s="28">
        <f>IF(AND(_Engine!$P$8=1,AZ277&gt;0),ROUND(MIN(_Engine!$O$8,AZ277+V278),2),0)</f>
        <v>0</v>
      </c>
      <c r="AG278" s="28">
        <f>IF(AND(_Engine!$P$9=1,BA277&gt;0),ROUND(MIN(_Engine!$O$9,BA277+W278),2),0)</f>
        <v>0</v>
      </c>
      <c r="AH278" s="28">
        <f>IF(AND(_Engine!$P$10=1,BB277&gt;0),ROUND(MIN(_Engine!$O$10,BB277+X278),2),0)</f>
        <v>0</v>
      </c>
      <c r="AI278" s="28">
        <f>IF(AND(_Engine!$P$11=1,BC277&gt;0),ROUND(MIN(_Engine!$O$11,BC277+Y278),2),0)</f>
        <v>0</v>
      </c>
      <c r="AJ278" s="28">
        <f>IF(AND(_Engine!$P$12=1,BD277&gt;0),ROUND(MIN(_Engine!$O$12,BD277+Z278),2),0)</f>
        <v>0</v>
      </c>
      <c r="AK278" s="28">
        <f>IF(AND(_Engine!$P$3=1,AU277&gt;0),ROUND(MAX(0,MIN(AU277+Q278-AA278,BE278-0)),2),0)</f>
        <v>0</v>
      </c>
      <c r="AL278" s="28">
        <f>IF(AND(_Engine!$P$4=1,AV277&gt;0),ROUND(MAX(0,MIN(AV277+R278-AB278,BE278-SUM(AK278:AK278))),2),0)</f>
        <v>0</v>
      </c>
      <c r="AM278" s="28">
        <f>IF(AND(_Engine!$P$5=1,AW277&gt;0),ROUND(MAX(0,MIN(AW277+S278-AC278,BE278-SUM(AK278:AL278))),2),0)</f>
        <v>0</v>
      </c>
      <c r="AN278" s="28">
        <f>IF(AND(_Engine!$P$6=1,AX277&gt;0),ROUND(MAX(0,MIN(AX277+T278-AD278,BE278-SUM(AK278:AM278))),2),0)</f>
        <v>0</v>
      </c>
      <c r="AO278" s="28">
        <f>IF(AND(_Engine!$P$7=1,AY277&gt;0),ROUND(MAX(0,MIN(AY277+U278-AE278,BE278-SUM(AK278:AN278))),2),0)</f>
        <v>0</v>
      </c>
      <c r="AP278" s="28">
        <f>IF(AND(_Engine!$P$8=1,AZ277&gt;0),ROUND(MAX(0,MIN(AZ277+V278-AF278,BE278-SUM(AK278:AO278))),2),0)</f>
        <v>0</v>
      </c>
      <c r="AQ278" s="28">
        <f>IF(AND(_Engine!$P$9=1,BA277&gt;0),ROUND(MAX(0,MIN(BA277+W278-AG278,BE278-SUM(AK278:AP278))),2),0)</f>
        <v>0</v>
      </c>
      <c r="AR278" s="28">
        <f>IF(AND(_Engine!$P$10=1,BB277&gt;0),ROUND(MAX(0,MIN(BB277+X278-AH278,BE278-SUM(AK278:AQ278))),2),0)</f>
        <v>0</v>
      </c>
      <c r="AS278" s="28">
        <f>IF(AND(_Engine!$P$11=1,BC277&gt;0),ROUND(MAX(0,MIN(BC277+Y278-AI278,BE278-SUM(AK278:AR278))),2),0)</f>
        <v>0</v>
      </c>
      <c r="AT278" s="28">
        <f>IF(AND(_Engine!$P$12=1,BD277&gt;0),ROUND(MAX(0,MIN(BD277+Z278-AJ278,BE278-SUM(AK278:AS278))),2),0)</f>
        <v>0</v>
      </c>
      <c r="AU278" s="28">
        <f>IF(_Engine!$P$3=1,MAX(0,ROUND(AU277+Q278-AA278-AK278,2)),0)</f>
        <v>0</v>
      </c>
      <c r="AV278" s="28">
        <f>IF(_Engine!$P$4=1,MAX(0,ROUND(AV277+R278-AB278-AL278,2)),0)</f>
        <v>0</v>
      </c>
      <c r="AW278" s="28">
        <f>IF(_Engine!$P$5=1,MAX(0,ROUND(AW277+S278-AC278-AM278,2)),0)</f>
        <v>0</v>
      </c>
      <c r="AX278" s="28">
        <f>IF(_Engine!$P$6=1,MAX(0,ROUND(AX277+T278-AD278-AN278,2)),0)</f>
        <v>0</v>
      </c>
      <c r="AY278" s="28">
        <f>IF(_Engine!$P$7=1,MAX(0,ROUND(AY277+U278-AE278-AO278,2)),0)</f>
        <v>0</v>
      </c>
      <c r="AZ278" s="28">
        <f>IF(_Engine!$P$8=1,MAX(0,ROUND(AZ277+V278-AF278-AP278,2)),0)</f>
        <v>0</v>
      </c>
      <c r="BA278" s="28">
        <f>IF(_Engine!$P$9=1,MAX(0,ROUND(BA277+W278-AG278-AQ278,2)),0)</f>
        <v>0</v>
      </c>
      <c r="BB278" s="28">
        <f>IF(_Engine!$P$10=1,MAX(0,ROUND(BB277+X278-AH278-AR278,2)),0)</f>
        <v>0</v>
      </c>
      <c r="BC278" s="28">
        <f>IF(_Engine!$P$11=1,MAX(0,ROUND(BC277+Y278-AI278-AS278,2)),0)</f>
        <v>0</v>
      </c>
      <c r="BD278" s="28">
        <f>IF(_Engine!$P$12=1,MAX(0,ROUND(BD277+Z278-AJ278-AT278,2)),0)</f>
        <v>0</v>
      </c>
      <c r="BE278" s="28">
        <f>ROUND(IFERROR('Debt Planner'!$C$8,0)+IFERROR(C278,0)+MAX(0,_Engine!$E$14-SUM(AA278:AJ278)),2)</f>
        <v>0</v>
      </c>
    </row>
    <row r="279" spans="1:57" x14ac:dyDescent="0.3">
      <c r="A279" s="24">
        <v>271</v>
      </c>
      <c r="B279" s="25">
        <f t="shared" ca="1" si="14"/>
        <v>54413</v>
      </c>
      <c r="C279" s="26">
        <v>0</v>
      </c>
      <c r="D279" s="27">
        <f t="shared" si="12"/>
        <v>0</v>
      </c>
      <c r="E279" s="18" t="str">
        <f>IF(_Engine!$P$3=0,"",IF((AA279+AK279)&gt;0,AA279+AK279,""))</f>
        <v/>
      </c>
      <c r="F279" s="18" t="str">
        <f>IF(_Engine!$P$4=0,"",IF((AB279+AL279)&gt;0,AB279+AL279,""))</f>
        <v/>
      </c>
      <c r="G279" s="18" t="str">
        <f>IF(_Engine!$P$5=0,"",IF((AC279+AM279)&gt;0,AC279+AM279,""))</f>
        <v/>
      </c>
      <c r="H279" s="18" t="str">
        <f>IF(_Engine!$P$6=0,"",IF((AD279+AN279)&gt;0,AD279+AN279,""))</f>
        <v/>
      </c>
      <c r="I279" s="18" t="str">
        <f>IF(_Engine!$P$7=0,"",IF((AE279+AO279)&gt;0,AE279+AO279,""))</f>
        <v/>
      </c>
      <c r="J279" s="18" t="str">
        <f>IF(_Engine!$P$8=0,"",IF((AF279+AP279)&gt;0,AF279+AP279,""))</f>
        <v/>
      </c>
      <c r="K279" s="18" t="str">
        <f>IF(_Engine!$P$9=0,"",IF((AG279+AQ279)&gt;0,AG279+AQ279,""))</f>
        <v/>
      </c>
      <c r="L279" s="18" t="str">
        <f>IF(_Engine!$P$10=0,"",IF((AH279+AR279)&gt;0,AH279+AR279,""))</f>
        <v/>
      </c>
      <c r="M279" s="18" t="str">
        <f>IF(_Engine!$P$11=0,"",IF((AI279+AS279)&gt;0,AI279+AS279,""))</f>
        <v/>
      </c>
      <c r="N279" s="18" t="str">
        <f>IF(_Engine!$P$12=0,"",IF((AJ279+AT279)&gt;0,AJ279+AT279,""))</f>
        <v/>
      </c>
      <c r="O279" s="27">
        <f t="shared" si="13"/>
        <v>0</v>
      </c>
      <c r="Q279" s="28">
        <f>IF(AND(_Engine!$P$3=1,AU278&gt;0),ROUND(AU278*_Engine!$N$3/12,2),0)</f>
        <v>0</v>
      </c>
      <c r="R279" s="28">
        <f>IF(AND(_Engine!$P$4=1,AV278&gt;0),ROUND(AV278*_Engine!$N$4/12,2),0)</f>
        <v>0</v>
      </c>
      <c r="S279" s="28">
        <f>IF(AND(_Engine!$P$5=1,AW278&gt;0),ROUND(AW278*_Engine!$N$5/12,2),0)</f>
        <v>0</v>
      </c>
      <c r="T279" s="28">
        <f>IF(AND(_Engine!$P$6=1,AX278&gt;0),ROUND(AX278*_Engine!$N$6/12,2),0)</f>
        <v>0</v>
      </c>
      <c r="U279" s="28">
        <f>IF(AND(_Engine!$P$7=1,AY278&gt;0),ROUND(AY278*_Engine!$N$7/12,2),0)</f>
        <v>0</v>
      </c>
      <c r="V279" s="28">
        <f>IF(AND(_Engine!$P$8=1,AZ278&gt;0),ROUND(AZ278*_Engine!$N$8/12,2),0)</f>
        <v>0</v>
      </c>
      <c r="W279" s="28">
        <f>IF(AND(_Engine!$P$9=1,BA278&gt;0),ROUND(BA278*_Engine!$N$9/12,2),0)</f>
        <v>0</v>
      </c>
      <c r="X279" s="28">
        <f>IF(AND(_Engine!$P$10=1,BB278&gt;0),ROUND(BB278*_Engine!$N$10/12,2),0)</f>
        <v>0</v>
      </c>
      <c r="Y279" s="28">
        <f>IF(AND(_Engine!$P$11=1,BC278&gt;0),ROUND(BC278*_Engine!$N$11/12,2),0)</f>
        <v>0</v>
      </c>
      <c r="Z279" s="28">
        <f>IF(AND(_Engine!$P$12=1,BD278&gt;0),ROUND(BD278*_Engine!$N$12/12,2),0)</f>
        <v>0</v>
      </c>
      <c r="AA279" s="28">
        <f>IF(AND(_Engine!$P$3=1,AU278&gt;0),ROUND(MIN(_Engine!$O$3,AU278+Q279),2),0)</f>
        <v>0</v>
      </c>
      <c r="AB279" s="28">
        <f>IF(AND(_Engine!$P$4=1,AV278&gt;0),ROUND(MIN(_Engine!$O$4,AV278+R279),2),0)</f>
        <v>0</v>
      </c>
      <c r="AC279" s="28">
        <f>IF(AND(_Engine!$P$5=1,AW278&gt;0),ROUND(MIN(_Engine!$O$5,AW278+S279),2),0)</f>
        <v>0</v>
      </c>
      <c r="AD279" s="28">
        <f>IF(AND(_Engine!$P$6=1,AX278&gt;0),ROUND(MIN(_Engine!$O$6,AX278+T279),2),0)</f>
        <v>0</v>
      </c>
      <c r="AE279" s="28">
        <f>IF(AND(_Engine!$P$7=1,AY278&gt;0),ROUND(MIN(_Engine!$O$7,AY278+U279),2),0)</f>
        <v>0</v>
      </c>
      <c r="AF279" s="28">
        <f>IF(AND(_Engine!$P$8=1,AZ278&gt;0),ROUND(MIN(_Engine!$O$8,AZ278+V279),2),0)</f>
        <v>0</v>
      </c>
      <c r="AG279" s="28">
        <f>IF(AND(_Engine!$P$9=1,BA278&gt;0),ROUND(MIN(_Engine!$O$9,BA278+W279),2),0)</f>
        <v>0</v>
      </c>
      <c r="AH279" s="28">
        <f>IF(AND(_Engine!$P$10=1,BB278&gt;0),ROUND(MIN(_Engine!$O$10,BB278+X279),2),0)</f>
        <v>0</v>
      </c>
      <c r="AI279" s="28">
        <f>IF(AND(_Engine!$P$11=1,BC278&gt;0),ROUND(MIN(_Engine!$O$11,BC278+Y279),2),0)</f>
        <v>0</v>
      </c>
      <c r="AJ279" s="28">
        <f>IF(AND(_Engine!$P$12=1,BD278&gt;0),ROUND(MIN(_Engine!$O$12,BD278+Z279),2),0)</f>
        <v>0</v>
      </c>
      <c r="AK279" s="28">
        <f>IF(AND(_Engine!$P$3=1,AU278&gt;0),ROUND(MAX(0,MIN(AU278+Q279-AA279,BE279-0)),2),0)</f>
        <v>0</v>
      </c>
      <c r="AL279" s="28">
        <f>IF(AND(_Engine!$P$4=1,AV278&gt;0),ROUND(MAX(0,MIN(AV278+R279-AB279,BE279-SUM(AK279:AK279))),2),0)</f>
        <v>0</v>
      </c>
      <c r="AM279" s="28">
        <f>IF(AND(_Engine!$P$5=1,AW278&gt;0),ROUND(MAX(0,MIN(AW278+S279-AC279,BE279-SUM(AK279:AL279))),2),0)</f>
        <v>0</v>
      </c>
      <c r="AN279" s="28">
        <f>IF(AND(_Engine!$P$6=1,AX278&gt;0),ROUND(MAX(0,MIN(AX278+T279-AD279,BE279-SUM(AK279:AM279))),2),0)</f>
        <v>0</v>
      </c>
      <c r="AO279" s="28">
        <f>IF(AND(_Engine!$P$7=1,AY278&gt;0),ROUND(MAX(0,MIN(AY278+U279-AE279,BE279-SUM(AK279:AN279))),2),0)</f>
        <v>0</v>
      </c>
      <c r="AP279" s="28">
        <f>IF(AND(_Engine!$P$8=1,AZ278&gt;0),ROUND(MAX(0,MIN(AZ278+V279-AF279,BE279-SUM(AK279:AO279))),2),0)</f>
        <v>0</v>
      </c>
      <c r="AQ279" s="28">
        <f>IF(AND(_Engine!$P$9=1,BA278&gt;0),ROUND(MAX(0,MIN(BA278+W279-AG279,BE279-SUM(AK279:AP279))),2),0)</f>
        <v>0</v>
      </c>
      <c r="AR279" s="28">
        <f>IF(AND(_Engine!$P$10=1,BB278&gt;0),ROUND(MAX(0,MIN(BB278+X279-AH279,BE279-SUM(AK279:AQ279))),2),0)</f>
        <v>0</v>
      </c>
      <c r="AS279" s="28">
        <f>IF(AND(_Engine!$P$11=1,BC278&gt;0),ROUND(MAX(0,MIN(BC278+Y279-AI279,BE279-SUM(AK279:AR279))),2),0)</f>
        <v>0</v>
      </c>
      <c r="AT279" s="28">
        <f>IF(AND(_Engine!$P$12=1,BD278&gt;0),ROUND(MAX(0,MIN(BD278+Z279-AJ279,BE279-SUM(AK279:AS279))),2),0)</f>
        <v>0</v>
      </c>
      <c r="AU279" s="28">
        <f>IF(_Engine!$P$3=1,MAX(0,ROUND(AU278+Q279-AA279-AK279,2)),0)</f>
        <v>0</v>
      </c>
      <c r="AV279" s="28">
        <f>IF(_Engine!$P$4=1,MAX(0,ROUND(AV278+R279-AB279-AL279,2)),0)</f>
        <v>0</v>
      </c>
      <c r="AW279" s="28">
        <f>IF(_Engine!$P$5=1,MAX(0,ROUND(AW278+S279-AC279-AM279,2)),0)</f>
        <v>0</v>
      </c>
      <c r="AX279" s="28">
        <f>IF(_Engine!$P$6=1,MAX(0,ROUND(AX278+T279-AD279-AN279,2)),0)</f>
        <v>0</v>
      </c>
      <c r="AY279" s="28">
        <f>IF(_Engine!$P$7=1,MAX(0,ROUND(AY278+U279-AE279-AO279,2)),0)</f>
        <v>0</v>
      </c>
      <c r="AZ279" s="28">
        <f>IF(_Engine!$P$8=1,MAX(0,ROUND(AZ278+V279-AF279-AP279,2)),0)</f>
        <v>0</v>
      </c>
      <c r="BA279" s="28">
        <f>IF(_Engine!$P$9=1,MAX(0,ROUND(BA278+W279-AG279-AQ279,2)),0)</f>
        <v>0</v>
      </c>
      <c r="BB279" s="28">
        <f>IF(_Engine!$P$10=1,MAX(0,ROUND(BB278+X279-AH279-AR279,2)),0)</f>
        <v>0</v>
      </c>
      <c r="BC279" s="28">
        <f>IF(_Engine!$P$11=1,MAX(0,ROUND(BC278+Y279-AI279-AS279,2)),0)</f>
        <v>0</v>
      </c>
      <c r="BD279" s="28">
        <f>IF(_Engine!$P$12=1,MAX(0,ROUND(BD278+Z279-AJ279-AT279,2)),0)</f>
        <v>0</v>
      </c>
      <c r="BE279" s="28">
        <f>ROUND(IFERROR('Debt Planner'!$C$8,0)+IFERROR(C279,0)+MAX(0,_Engine!$E$14-SUM(AA279:AJ279)),2)</f>
        <v>0</v>
      </c>
    </row>
    <row r="280" spans="1:57" x14ac:dyDescent="0.3">
      <c r="A280" s="24">
        <v>272</v>
      </c>
      <c r="B280" s="25">
        <f t="shared" ca="1" si="14"/>
        <v>54444</v>
      </c>
      <c r="C280" s="26">
        <v>0</v>
      </c>
      <c r="D280" s="27">
        <f t="shared" si="12"/>
        <v>0</v>
      </c>
      <c r="E280" s="18" t="str">
        <f>IF(_Engine!$P$3=0,"",IF((AA280+AK280)&gt;0,AA280+AK280,""))</f>
        <v/>
      </c>
      <c r="F280" s="18" t="str">
        <f>IF(_Engine!$P$4=0,"",IF((AB280+AL280)&gt;0,AB280+AL280,""))</f>
        <v/>
      </c>
      <c r="G280" s="18" t="str">
        <f>IF(_Engine!$P$5=0,"",IF((AC280+AM280)&gt;0,AC280+AM280,""))</f>
        <v/>
      </c>
      <c r="H280" s="18" t="str">
        <f>IF(_Engine!$P$6=0,"",IF((AD280+AN280)&gt;0,AD280+AN280,""))</f>
        <v/>
      </c>
      <c r="I280" s="18" t="str">
        <f>IF(_Engine!$P$7=0,"",IF((AE280+AO280)&gt;0,AE280+AO280,""))</f>
        <v/>
      </c>
      <c r="J280" s="18" t="str">
        <f>IF(_Engine!$P$8=0,"",IF((AF280+AP280)&gt;0,AF280+AP280,""))</f>
        <v/>
      </c>
      <c r="K280" s="18" t="str">
        <f>IF(_Engine!$P$9=0,"",IF((AG280+AQ280)&gt;0,AG280+AQ280,""))</f>
        <v/>
      </c>
      <c r="L280" s="18" t="str">
        <f>IF(_Engine!$P$10=0,"",IF((AH280+AR280)&gt;0,AH280+AR280,""))</f>
        <v/>
      </c>
      <c r="M280" s="18" t="str">
        <f>IF(_Engine!$P$11=0,"",IF((AI280+AS280)&gt;0,AI280+AS280,""))</f>
        <v/>
      </c>
      <c r="N280" s="18" t="str">
        <f>IF(_Engine!$P$12=0,"",IF((AJ280+AT280)&gt;0,AJ280+AT280,""))</f>
        <v/>
      </c>
      <c r="O280" s="27">
        <f t="shared" si="13"/>
        <v>0</v>
      </c>
      <c r="Q280" s="28">
        <f>IF(AND(_Engine!$P$3=1,AU279&gt;0),ROUND(AU279*_Engine!$N$3/12,2),0)</f>
        <v>0</v>
      </c>
      <c r="R280" s="28">
        <f>IF(AND(_Engine!$P$4=1,AV279&gt;0),ROUND(AV279*_Engine!$N$4/12,2),0)</f>
        <v>0</v>
      </c>
      <c r="S280" s="28">
        <f>IF(AND(_Engine!$P$5=1,AW279&gt;0),ROUND(AW279*_Engine!$N$5/12,2),0)</f>
        <v>0</v>
      </c>
      <c r="T280" s="28">
        <f>IF(AND(_Engine!$P$6=1,AX279&gt;0),ROUND(AX279*_Engine!$N$6/12,2),0)</f>
        <v>0</v>
      </c>
      <c r="U280" s="28">
        <f>IF(AND(_Engine!$P$7=1,AY279&gt;0),ROUND(AY279*_Engine!$N$7/12,2),0)</f>
        <v>0</v>
      </c>
      <c r="V280" s="28">
        <f>IF(AND(_Engine!$P$8=1,AZ279&gt;0),ROUND(AZ279*_Engine!$N$8/12,2),0)</f>
        <v>0</v>
      </c>
      <c r="W280" s="28">
        <f>IF(AND(_Engine!$P$9=1,BA279&gt;0),ROUND(BA279*_Engine!$N$9/12,2),0)</f>
        <v>0</v>
      </c>
      <c r="X280" s="28">
        <f>IF(AND(_Engine!$P$10=1,BB279&gt;0),ROUND(BB279*_Engine!$N$10/12,2),0)</f>
        <v>0</v>
      </c>
      <c r="Y280" s="28">
        <f>IF(AND(_Engine!$P$11=1,BC279&gt;0),ROUND(BC279*_Engine!$N$11/12,2),0)</f>
        <v>0</v>
      </c>
      <c r="Z280" s="28">
        <f>IF(AND(_Engine!$P$12=1,BD279&gt;0),ROUND(BD279*_Engine!$N$12/12,2),0)</f>
        <v>0</v>
      </c>
      <c r="AA280" s="28">
        <f>IF(AND(_Engine!$P$3=1,AU279&gt;0),ROUND(MIN(_Engine!$O$3,AU279+Q280),2),0)</f>
        <v>0</v>
      </c>
      <c r="AB280" s="28">
        <f>IF(AND(_Engine!$P$4=1,AV279&gt;0),ROUND(MIN(_Engine!$O$4,AV279+R280),2),0)</f>
        <v>0</v>
      </c>
      <c r="AC280" s="28">
        <f>IF(AND(_Engine!$P$5=1,AW279&gt;0),ROUND(MIN(_Engine!$O$5,AW279+S280),2),0)</f>
        <v>0</v>
      </c>
      <c r="AD280" s="28">
        <f>IF(AND(_Engine!$P$6=1,AX279&gt;0),ROUND(MIN(_Engine!$O$6,AX279+T280),2),0)</f>
        <v>0</v>
      </c>
      <c r="AE280" s="28">
        <f>IF(AND(_Engine!$P$7=1,AY279&gt;0),ROUND(MIN(_Engine!$O$7,AY279+U280),2),0)</f>
        <v>0</v>
      </c>
      <c r="AF280" s="28">
        <f>IF(AND(_Engine!$P$8=1,AZ279&gt;0),ROUND(MIN(_Engine!$O$8,AZ279+V280),2),0)</f>
        <v>0</v>
      </c>
      <c r="AG280" s="28">
        <f>IF(AND(_Engine!$P$9=1,BA279&gt;0),ROUND(MIN(_Engine!$O$9,BA279+W280),2),0)</f>
        <v>0</v>
      </c>
      <c r="AH280" s="28">
        <f>IF(AND(_Engine!$P$10=1,BB279&gt;0),ROUND(MIN(_Engine!$O$10,BB279+X280),2),0)</f>
        <v>0</v>
      </c>
      <c r="AI280" s="28">
        <f>IF(AND(_Engine!$P$11=1,BC279&gt;0),ROUND(MIN(_Engine!$O$11,BC279+Y280),2),0)</f>
        <v>0</v>
      </c>
      <c r="AJ280" s="28">
        <f>IF(AND(_Engine!$P$12=1,BD279&gt;0),ROUND(MIN(_Engine!$O$12,BD279+Z280),2),0)</f>
        <v>0</v>
      </c>
      <c r="AK280" s="28">
        <f>IF(AND(_Engine!$P$3=1,AU279&gt;0),ROUND(MAX(0,MIN(AU279+Q280-AA280,BE280-0)),2),0)</f>
        <v>0</v>
      </c>
      <c r="AL280" s="28">
        <f>IF(AND(_Engine!$P$4=1,AV279&gt;0),ROUND(MAX(0,MIN(AV279+R280-AB280,BE280-SUM(AK280:AK280))),2),0)</f>
        <v>0</v>
      </c>
      <c r="AM280" s="28">
        <f>IF(AND(_Engine!$P$5=1,AW279&gt;0),ROUND(MAX(0,MIN(AW279+S280-AC280,BE280-SUM(AK280:AL280))),2),0)</f>
        <v>0</v>
      </c>
      <c r="AN280" s="28">
        <f>IF(AND(_Engine!$P$6=1,AX279&gt;0),ROUND(MAX(0,MIN(AX279+T280-AD280,BE280-SUM(AK280:AM280))),2),0)</f>
        <v>0</v>
      </c>
      <c r="AO280" s="28">
        <f>IF(AND(_Engine!$P$7=1,AY279&gt;0),ROUND(MAX(0,MIN(AY279+U280-AE280,BE280-SUM(AK280:AN280))),2),0)</f>
        <v>0</v>
      </c>
      <c r="AP280" s="28">
        <f>IF(AND(_Engine!$P$8=1,AZ279&gt;0),ROUND(MAX(0,MIN(AZ279+V280-AF280,BE280-SUM(AK280:AO280))),2),0)</f>
        <v>0</v>
      </c>
      <c r="AQ280" s="28">
        <f>IF(AND(_Engine!$P$9=1,BA279&gt;0),ROUND(MAX(0,MIN(BA279+W280-AG280,BE280-SUM(AK280:AP280))),2),0)</f>
        <v>0</v>
      </c>
      <c r="AR280" s="28">
        <f>IF(AND(_Engine!$P$10=1,BB279&gt;0),ROUND(MAX(0,MIN(BB279+X280-AH280,BE280-SUM(AK280:AQ280))),2),0)</f>
        <v>0</v>
      </c>
      <c r="AS280" s="28">
        <f>IF(AND(_Engine!$P$11=1,BC279&gt;0),ROUND(MAX(0,MIN(BC279+Y280-AI280,BE280-SUM(AK280:AR280))),2),0)</f>
        <v>0</v>
      </c>
      <c r="AT280" s="28">
        <f>IF(AND(_Engine!$P$12=1,BD279&gt;0),ROUND(MAX(0,MIN(BD279+Z280-AJ280,BE280-SUM(AK280:AS280))),2),0)</f>
        <v>0</v>
      </c>
      <c r="AU280" s="28">
        <f>IF(_Engine!$P$3=1,MAX(0,ROUND(AU279+Q280-AA280-AK280,2)),0)</f>
        <v>0</v>
      </c>
      <c r="AV280" s="28">
        <f>IF(_Engine!$P$4=1,MAX(0,ROUND(AV279+R280-AB280-AL280,2)),0)</f>
        <v>0</v>
      </c>
      <c r="AW280" s="28">
        <f>IF(_Engine!$P$5=1,MAX(0,ROUND(AW279+S280-AC280-AM280,2)),0)</f>
        <v>0</v>
      </c>
      <c r="AX280" s="28">
        <f>IF(_Engine!$P$6=1,MAX(0,ROUND(AX279+T280-AD280-AN280,2)),0)</f>
        <v>0</v>
      </c>
      <c r="AY280" s="28">
        <f>IF(_Engine!$P$7=1,MAX(0,ROUND(AY279+U280-AE280-AO280,2)),0)</f>
        <v>0</v>
      </c>
      <c r="AZ280" s="28">
        <f>IF(_Engine!$P$8=1,MAX(0,ROUND(AZ279+V280-AF280-AP280,2)),0)</f>
        <v>0</v>
      </c>
      <c r="BA280" s="28">
        <f>IF(_Engine!$P$9=1,MAX(0,ROUND(BA279+W280-AG280-AQ280,2)),0)</f>
        <v>0</v>
      </c>
      <c r="BB280" s="28">
        <f>IF(_Engine!$P$10=1,MAX(0,ROUND(BB279+X280-AH280-AR280,2)),0)</f>
        <v>0</v>
      </c>
      <c r="BC280" s="28">
        <f>IF(_Engine!$P$11=1,MAX(0,ROUND(BC279+Y280-AI280-AS280,2)),0)</f>
        <v>0</v>
      </c>
      <c r="BD280" s="28">
        <f>IF(_Engine!$P$12=1,MAX(0,ROUND(BD279+Z280-AJ280-AT280,2)),0)</f>
        <v>0</v>
      </c>
      <c r="BE280" s="28">
        <f>ROUND(IFERROR('Debt Planner'!$C$8,0)+IFERROR(C280,0)+MAX(0,_Engine!$E$14-SUM(AA280:AJ280)),2)</f>
        <v>0</v>
      </c>
    </row>
    <row r="281" spans="1:57" x14ac:dyDescent="0.3">
      <c r="A281" s="24">
        <v>273</v>
      </c>
      <c r="B281" s="25">
        <f t="shared" ca="1" si="14"/>
        <v>54475</v>
      </c>
      <c r="C281" s="26">
        <v>0</v>
      </c>
      <c r="D281" s="27">
        <f t="shared" si="12"/>
        <v>0</v>
      </c>
      <c r="E281" s="18" t="str">
        <f>IF(_Engine!$P$3=0,"",IF((AA281+AK281)&gt;0,AA281+AK281,""))</f>
        <v/>
      </c>
      <c r="F281" s="18" t="str">
        <f>IF(_Engine!$P$4=0,"",IF((AB281+AL281)&gt;0,AB281+AL281,""))</f>
        <v/>
      </c>
      <c r="G281" s="18" t="str">
        <f>IF(_Engine!$P$5=0,"",IF((AC281+AM281)&gt;0,AC281+AM281,""))</f>
        <v/>
      </c>
      <c r="H281" s="18" t="str">
        <f>IF(_Engine!$P$6=0,"",IF((AD281+AN281)&gt;0,AD281+AN281,""))</f>
        <v/>
      </c>
      <c r="I281" s="18" t="str">
        <f>IF(_Engine!$P$7=0,"",IF((AE281+AO281)&gt;0,AE281+AO281,""))</f>
        <v/>
      </c>
      <c r="J281" s="18" t="str">
        <f>IF(_Engine!$P$8=0,"",IF((AF281+AP281)&gt;0,AF281+AP281,""))</f>
        <v/>
      </c>
      <c r="K281" s="18" t="str">
        <f>IF(_Engine!$P$9=0,"",IF((AG281+AQ281)&gt;0,AG281+AQ281,""))</f>
        <v/>
      </c>
      <c r="L281" s="18" t="str">
        <f>IF(_Engine!$P$10=0,"",IF((AH281+AR281)&gt;0,AH281+AR281,""))</f>
        <v/>
      </c>
      <c r="M281" s="18" t="str">
        <f>IF(_Engine!$P$11=0,"",IF((AI281+AS281)&gt;0,AI281+AS281,""))</f>
        <v/>
      </c>
      <c r="N281" s="18" t="str">
        <f>IF(_Engine!$P$12=0,"",IF((AJ281+AT281)&gt;0,AJ281+AT281,""))</f>
        <v/>
      </c>
      <c r="O281" s="27">
        <f t="shared" si="13"/>
        <v>0</v>
      </c>
      <c r="Q281" s="28">
        <f>IF(AND(_Engine!$P$3=1,AU280&gt;0),ROUND(AU280*_Engine!$N$3/12,2),0)</f>
        <v>0</v>
      </c>
      <c r="R281" s="28">
        <f>IF(AND(_Engine!$P$4=1,AV280&gt;0),ROUND(AV280*_Engine!$N$4/12,2),0)</f>
        <v>0</v>
      </c>
      <c r="S281" s="28">
        <f>IF(AND(_Engine!$P$5=1,AW280&gt;0),ROUND(AW280*_Engine!$N$5/12,2),0)</f>
        <v>0</v>
      </c>
      <c r="T281" s="28">
        <f>IF(AND(_Engine!$P$6=1,AX280&gt;0),ROUND(AX280*_Engine!$N$6/12,2),0)</f>
        <v>0</v>
      </c>
      <c r="U281" s="28">
        <f>IF(AND(_Engine!$P$7=1,AY280&gt;0),ROUND(AY280*_Engine!$N$7/12,2),0)</f>
        <v>0</v>
      </c>
      <c r="V281" s="28">
        <f>IF(AND(_Engine!$P$8=1,AZ280&gt;0),ROUND(AZ280*_Engine!$N$8/12,2),0)</f>
        <v>0</v>
      </c>
      <c r="W281" s="28">
        <f>IF(AND(_Engine!$P$9=1,BA280&gt;0),ROUND(BA280*_Engine!$N$9/12,2),0)</f>
        <v>0</v>
      </c>
      <c r="X281" s="28">
        <f>IF(AND(_Engine!$P$10=1,BB280&gt;0),ROUND(BB280*_Engine!$N$10/12,2),0)</f>
        <v>0</v>
      </c>
      <c r="Y281" s="28">
        <f>IF(AND(_Engine!$P$11=1,BC280&gt;0),ROUND(BC280*_Engine!$N$11/12,2),0)</f>
        <v>0</v>
      </c>
      <c r="Z281" s="28">
        <f>IF(AND(_Engine!$P$12=1,BD280&gt;0),ROUND(BD280*_Engine!$N$12/12,2),0)</f>
        <v>0</v>
      </c>
      <c r="AA281" s="28">
        <f>IF(AND(_Engine!$P$3=1,AU280&gt;0),ROUND(MIN(_Engine!$O$3,AU280+Q281),2),0)</f>
        <v>0</v>
      </c>
      <c r="AB281" s="28">
        <f>IF(AND(_Engine!$P$4=1,AV280&gt;0),ROUND(MIN(_Engine!$O$4,AV280+R281),2),0)</f>
        <v>0</v>
      </c>
      <c r="AC281" s="28">
        <f>IF(AND(_Engine!$P$5=1,AW280&gt;0),ROUND(MIN(_Engine!$O$5,AW280+S281),2),0)</f>
        <v>0</v>
      </c>
      <c r="AD281" s="28">
        <f>IF(AND(_Engine!$P$6=1,AX280&gt;0),ROUND(MIN(_Engine!$O$6,AX280+T281),2),0)</f>
        <v>0</v>
      </c>
      <c r="AE281" s="28">
        <f>IF(AND(_Engine!$P$7=1,AY280&gt;0),ROUND(MIN(_Engine!$O$7,AY280+U281),2),0)</f>
        <v>0</v>
      </c>
      <c r="AF281" s="28">
        <f>IF(AND(_Engine!$P$8=1,AZ280&gt;0),ROUND(MIN(_Engine!$O$8,AZ280+V281),2),0)</f>
        <v>0</v>
      </c>
      <c r="AG281" s="28">
        <f>IF(AND(_Engine!$P$9=1,BA280&gt;0),ROUND(MIN(_Engine!$O$9,BA280+W281),2),0)</f>
        <v>0</v>
      </c>
      <c r="AH281" s="28">
        <f>IF(AND(_Engine!$P$10=1,BB280&gt;0),ROUND(MIN(_Engine!$O$10,BB280+X281),2),0)</f>
        <v>0</v>
      </c>
      <c r="AI281" s="28">
        <f>IF(AND(_Engine!$P$11=1,BC280&gt;0),ROUND(MIN(_Engine!$O$11,BC280+Y281),2),0)</f>
        <v>0</v>
      </c>
      <c r="AJ281" s="28">
        <f>IF(AND(_Engine!$P$12=1,BD280&gt;0),ROUND(MIN(_Engine!$O$12,BD280+Z281),2),0)</f>
        <v>0</v>
      </c>
      <c r="AK281" s="28">
        <f>IF(AND(_Engine!$P$3=1,AU280&gt;0),ROUND(MAX(0,MIN(AU280+Q281-AA281,BE281-0)),2),0)</f>
        <v>0</v>
      </c>
      <c r="AL281" s="28">
        <f>IF(AND(_Engine!$P$4=1,AV280&gt;0),ROUND(MAX(0,MIN(AV280+R281-AB281,BE281-SUM(AK281:AK281))),2),0)</f>
        <v>0</v>
      </c>
      <c r="AM281" s="28">
        <f>IF(AND(_Engine!$P$5=1,AW280&gt;0),ROUND(MAX(0,MIN(AW280+S281-AC281,BE281-SUM(AK281:AL281))),2),0)</f>
        <v>0</v>
      </c>
      <c r="AN281" s="28">
        <f>IF(AND(_Engine!$P$6=1,AX280&gt;0),ROUND(MAX(0,MIN(AX280+T281-AD281,BE281-SUM(AK281:AM281))),2),0)</f>
        <v>0</v>
      </c>
      <c r="AO281" s="28">
        <f>IF(AND(_Engine!$P$7=1,AY280&gt;0),ROUND(MAX(0,MIN(AY280+U281-AE281,BE281-SUM(AK281:AN281))),2),0)</f>
        <v>0</v>
      </c>
      <c r="AP281" s="28">
        <f>IF(AND(_Engine!$P$8=1,AZ280&gt;0),ROUND(MAX(0,MIN(AZ280+V281-AF281,BE281-SUM(AK281:AO281))),2),0)</f>
        <v>0</v>
      </c>
      <c r="AQ281" s="28">
        <f>IF(AND(_Engine!$P$9=1,BA280&gt;0),ROUND(MAX(0,MIN(BA280+W281-AG281,BE281-SUM(AK281:AP281))),2),0)</f>
        <v>0</v>
      </c>
      <c r="AR281" s="28">
        <f>IF(AND(_Engine!$P$10=1,BB280&gt;0),ROUND(MAX(0,MIN(BB280+X281-AH281,BE281-SUM(AK281:AQ281))),2),0)</f>
        <v>0</v>
      </c>
      <c r="AS281" s="28">
        <f>IF(AND(_Engine!$P$11=1,BC280&gt;0),ROUND(MAX(0,MIN(BC280+Y281-AI281,BE281-SUM(AK281:AR281))),2),0)</f>
        <v>0</v>
      </c>
      <c r="AT281" s="28">
        <f>IF(AND(_Engine!$P$12=1,BD280&gt;0),ROUND(MAX(0,MIN(BD280+Z281-AJ281,BE281-SUM(AK281:AS281))),2),0)</f>
        <v>0</v>
      </c>
      <c r="AU281" s="28">
        <f>IF(_Engine!$P$3=1,MAX(0,ROUND(AU280+Q281-AA281-AK281,2)),0)</f>
        <v>0</v>
      </c>
      <c r="AV281" s="28">
        <f>IF(_Engine!$P$4=1,MAX(0,ROUND(AV280+R281-AB281-AL281,2)),0)</f>
        <v>0</v>
      </c>
      <c r="AW281" s="28">
        <f>IF(_Engine!$P$5=1,MAX(0,ROUND(AW280+S281-AC281-AM281,2)),0)</f>
        <v>0</v>
      </c>
      <c r="AX281" s="28">
        <f>IF(_Engine!$P$6=1,MAX(0,ROUND(AX280+T281-AD281-AN281,2)),0)</f>
        <v>0</v>
      </c>
      <c r="AY281" s="28">
        <f>IF(_Engine!$P$7=1,MAX(0,ROUND(AY280+U281-AE281-AO281,2)),0)</f>
        <v>0</v>
      </c>
      <c r="AZ281" s="28">
        <f>IF(_Engine!$P$8=1,MAX(0,ROUND(AZ280+V281-AF281-AP281,2)),0)</f>
        <v>0</v>
      </c>
      <c r="BA281" s="28">
        <f>IF(_Engine!$P$9=1,MAX(0,ROUND(BA280+W281-AG281-AQ281,2)),0)</f>
        <v>0</v>
      </c>
      <c r="BB281" s="28">
        <f>IF(_Engine!$P$10=1,MAX(0,ROUND(BB280+X281-AH281-AR281,2)),0)</f>
        <v>0</v>
      </c>
      <c r="BC281" s="28">
        <f>IF(_Engine!$P$11=1,MAX(0,ROUND(BC280+Y281-AI281-AS281,2)),0)</f>
        <v>0</v>
      </c>
      <c r="BD281" s="28">
        <f>IF(_Engine!$P$12=1,MAX(0,ROUND(BD280+Z281-AJ281-AT281,2)),0)</f>
        <v>0</v>
      </c>
      <c r="BE281" s="28">
        <f>ROUND(IFERROR('Debt Planner'!$C$8,0)+IFERROR(C281,0)+MAX(0,_Engine!$E$14-SUM(AA281:AJ281)),2)</f>
        <v>0</v>
      </c>
    </row>
    <row r="282" spans="1:57" x14ac:dyDescent="0.3">
      <c r="A282" s="24">
        <v>274</v>
      </c>
      <c r="B282" s="25">
        <f t="shared" ca="1" si="14"/>
        <v>54503</v>
      </c>
      <c r="C282" s="26">
        <v>0</v>
      </c>
      <c r="D282" s="27">
        <f t="shared" si="12"/>
        <v>0</v>
      </c>
      <c r="E282" s="18" t="str">
        <f>IF(_Engine!$P$3=0,"",IF((AA282+AK282)&gt;0,AA282+AK282,""))</f>
        <v/>
      </c>
      <c r="F282" s="18" t="str">
        <f>IF(_Engine!$P$4=0,"",IF((AB282+AL282)&gt;0,AB282+AL282,""))</f>
        <v/>
      </c>
      <c r="G282" s="18" t="str">
        <f>IF(_Engine!$P$5=0,"",IF((AC282+AM282)&gt;0,AC282+AM282,""))</f>
        <v/>
      </c>
      <c r="H282" s="18" t="str">
        <f>IF(_Engine!$P$6=0,"",IF((AD282+AN282)&gt;0,AD282+AN282,""))</f>
        <v/>
      </c>
      <c r="I282" s="18" t="str">
        <f>IF(_Engine!$P$7=0,"",IF((AE282+AO282)&gt;0,AE282+AO282,""))</f>
        <v/>
      </c>
      <c r="J282" s="18" t="str">
        <f>IF(_Engine!$P$8=0,"",IF((AF282+AP282)&gt;0,AF282+AP282,""))</f>
        <v/>
      </c>
      <c r="K282" s="18" t="str">
        <f>IF(_Engine!$P$9=0,"",IF((AG282+AQ282)&gt;0,AG282+AQ282,""))</f>
        <v/>
      </c>
      <c r="L282" s="18" t="str">
        <f>IF(_Engine!$P$10=0,"",IF((AH282+AR282)&gt;0,AH282+AR282,""))</f>
        <v/>
      </c>
      <c r="M282" s="18" t="str">
        <f>IF(_Engine!$P$11=0,"",IF((AI282+AS282)&gt;0,AI282+AS282,""))</f>
        <v/>
      </c>
      <c r="N282" s="18" t="str">
        <f>IF(_Engine!$P$12=0,"",IF((AJ282+AT282)&gt;0,AJ282+AT282,""))</f>
        <v/>
      </c>
      <c r="O282" s="27">
        <f t="shared" si="13"/>
        <v>0</v>
      </c>
      <c r="Q282" s="28">
        <f>IF(AND(_Engine!$P$3=1,AU281&gt;0),ROUND(AU281*_Engine!$N$3/12,2),0)</f>
        <v>0</v>
      </c>
      <c r="R282" s="28">
        <f>IF(AND(_Engine!$P$4=1,AV281&gt;0),ROUND(AV281*_Engine!$N$4/12,2),0)</f>
        <v>0</v>
      </c>
      <c r="S282" s="28">
        <f>IF(AND(_Engine!$P$5=1,AW281&gt;0),ROUND(AW281*_Engine!$N$5/12,2),0)</f>
        <v>0</v>
      </c>
      <c r="T282" s="28">
        <f>IF(AND(_Engine!$P$6=1,AX281&gt;0),ROUND(AX281*_Engine!$N$6/12,2),0)</f>
        <v>0</v>
      </c>
      <c r="U282" s="28">
        <f>IF(AND(_Engine!$P$7=1,AY281&gt;0),ROUND(AY281*_Engine!$N$7/12,2),0)</f>
        <v>0</v>
      </c>
      <c r="V282" s="28">
        <f>IF(AND(_Engine!$P$8=1,AZ281&gt;0),ROUND(AZ281*_Engine!$N$8/12,2),0)</f>
        <v>0</v>
      </c>
      <c r="W282" s="28">
        <f>IF(AND(_Engine!$P$9=1,BA281&gt;0),ROUND(BA281*_Engine!$N$9/12,2),0)</f>
        <v>0</v>
      </c>
      <c r="X282" s="28">
        <f>IF(AND(_Engine!$P$10=1,BB281&gt;0),ROUND(BB281*_Engine!$N$10/12,2),0)</f>
        <v>0</v>
      </c>
      <c r="Y282" s="28">
        <f>IF(AND(_Engine!$P$11=1,BC281&gt;0),ROUND(BC281*_Engine!$N$11/12,2),0)</f>
        <v>0</v>
      </c>
      <c r="Z282" s="28">
        <f>IF(AND(_Engine!$P$12=1,BD281&gt;0),ROUND(BD281*_Engine!$N$12/12,2),0)</f>
        <v>0</v>
      </c>
      <c r="AA282" s="28">
        <f>IF(AND(_Engine!$P$3=1,AU281&gt;0),ROUND(MIN(_Engine!$O$3,AU281+Q282),2),0)</f>
        <v>0</v>
      </c>
      <c r="AB282" s="28">
        <f>IF(AND(_Engine!$P$4=1,AV281&gt;0),ROUND(MIN(_Engine!$O$4,AV281+R282),2),0)</f>
        <v>0</v>
      </c>
      <c r="AC282" s="28">
        <f>IF(AND(_Engine!$P$5=1,AW281&gt;0),ROUND(MIN(_Engine!$O$5,AW281+S282),2),0)</f>
        <v>0</v>
      </c>
      <c r="AD282" s="28">
        <f>IF(AND(_Engine!$P$6=1,AX281&gt;0),ROUND(MIN(_Engine!$O$6,AX281+T282),2),0)</f>
        <v>0</v>
      </c>
      <c r="AE282" s="28">
        <f>IF(AND(_Engine!$P$7=1,AY281&gt;0),ROUND(MIN(_Engine!$O$7,AY281+U282),2),0)</f>
        <v>0</v>
      </c>
      <c r="AF282" s="28">
        <f>IF(AND(_Engine!$P$8=1,AZ281&gt;0),ROUND(MIN(_Engine!$O$8,AZ281+V282),2),0)</f>
        <v>0</v>
      </c>
      <c r="AG282" s="28">
        <f>IF(AND(_Engine!$P$9=1,BA281&gt;0),ROUND(MIN(_Engine!$O$9,BA281+W282),2),0)</f>
        <v>0</v>
      </c>
      <c r="AH282" s="28">
        <f>IF(AND(_Engine!$P$10=1,BB281&gt;0),ROUND(MIN(_Engine!$O$10,BB281+X282),2),0)</f>
        <v>0</v>
      </c>
      <c r="AI282" s="28">
        <f>IF(AND(_Engine!$P$11=1,BC281&gt;0),ROUND(MIN(_Engine!$O$11,BC281+Y282),2),0)</f>
        <v>0</v>
      </c>
      <c r="AJ282" s="28">
        <f>IF(AND(_Engine!$P$12=1,BD281&gt;0),ROUND(MIN(_Engine!$O$12,BD281+Z282),2),0)</f>
        <v>0</v>
      </c>
      <c r="AK282" s="28">
        <f>IF(AND(_Engine!$P$3=1,AU281&gt;0),ROUND(MAX(0,MIN(AU281+Q282-AA282,BE282-0)),2),0)</f>
        <v>0</v>
      </c>
      <c r="AL282" s="28">
        <f>IF(AND(_Engine!$P$4=1,AV281&gt;0),ROUND(MAX(0,MIN(AV281+R282-AB282,BE282-SUM(AK282:AK282))),2),0)</f>
        <v>0</v>
      </c>
      <c r="AM282" s="28">
        <f>IF(AND(_Engine!$P$5=1,AW281&gt;0),ROUND(MAX(0,MIN(AW281+S282-AC282,BE282-SUM(AK282:AL282))),2),0)</f>
        <v>0</v>
      </c>
      <c r="AN282" s="28">
        <f>IF(AND(_Engine!$P$6=1,AX281&gt;0),ROUND(MAX(0,MIN(AX281+T282-AD282,BE282-SUM(AK282:AM282))),2),0)</f>
        <v>0</v>
      </c>
      <c r="AO282" s="28">
        <f>IF(AND(_Engine!$P$7=1,AY281&gt;0),ROUND(MAX(0,MIN(AY281+U282-AE282,BE282-SUM(AK282:AN282))),2),0)</f>
        <v>0</v>
      </c>
      <c r="AP282" s="28">
        <f>IF(AND(_Engine!$P$8=1,AZ281&gt;0),ROUND(MAX(0,MIN(AZ281+V282-AF282,BE282-SUM(AK282:AO282))),2),0)</f>
        <v>0</v>
      </c>
      <c r="AQ282" s="28">
        <f>IF(AND(_Engine!$P$9=1,BA281&gt;0),ROUND(MAX(0,MIN(BA281+W282-AG282,BE282-SUM(AK282:AP282))),2),0)</f>
        <v>0</v>
      </c>
      <c r="AR282" s="28">
        <f>IF(AND(_Engine!$P$10=1,BB281&gt;0),ROUND(MAX(0,MIN(BB281+X282-AH282,BE282-SUM(AK282:AQ282))),2),0)</f>
        <v>0</v>
      </c>
      <c r="AS282" s="28">
        <f>IF(AND(_Engine!$P$11=1,BC281&gt;0),ROUND(MAX(0,MIN(BC281+Y282-AI282,BE282-SUM(AK282:AR282))),2),0)</f>
        <v>0</v>
      </c>
      <c r="AT282" s="28">
        <f>IF(AND(_Engine!$P$12=1,BD281&gt;0),ROUND(MAX(0,MIN(BD281+Z282-AJ282,BE282-SUM(AK282:AS282))),2),0)</f>
        <v>0</v>
      </c>
      <c r="AU282" s="28">
        <f>IF(_Engine!$P$3=1,MAX(0,ROUND(AU281+Q282-AA282-AK282,2)),0)</f>
        <v>0</v>
      </c>
      <c r="AV282" s="28">
        <f>IF(_Engine!$P$4=1,MAX(0,ROUND(AV281+R282-AB282-AL282,2)),0)</f>
        <v>0</v>
      </c>
      <c r="AW282" s="28">
        <f>IF(_Engine!$P$5=1,MAX(0,ROUND(AW281+S282-AC282-AM282,2)),0)</f>
        <v>0</v>
      </c>
      <c r="AX282" s="28">
        <f>IF(_Engine!$P$6=1,MAX(0,ROUND(AX281+T282-AD282-AN282,2)),0)</f>
        <v>0</v>
      </c>
      <c r="AY282" s="28">
        <f>IF(_Engine!$P$7=1,MAX(0,ROUND(AY281+U282-AE282-AO282,2)),0)</f>
        <v>0</v>
      </c>
      <c r="AZ282" s="28">
        <f>IF(_Engine!$P$8=1,MAX(0,ROUND(AZ281+V282-AF282-AP282,2)),0)</f>
        <v>0</v>
      </c>
      <c r="BA282" s="28">
        <f>IF(_Engine!$P$9=1,MAX(0,ROUND(BA281+W282-AG282-AQ282,2)),0)</f>
        <v>0</v>
      </c>
      <c r="BB282" s="28">
        <f>IF(_Engine!$P$10=1,MAX(0,ROUND(BB281+X282-AH282-AR282,2)),0)</f>
        <v>0</v>
      </c>
      <c r="BC282" s="28">
        <f>IF(_Engine!$P$11=1,MAX(0,ROUND(BC281+Y282-AI282-AS282,2)),0)</f>
        <v>0</v>
      </c>
      <c r="BD282" s="28">
        <f>IF(_Engine!$P$12=1,MAX(0,ROUND(BD281+Z282-AJ282-AT282,2)),0)</f>
        <v>0</v>
      </c>
      <c r="BE282" s="28">
        <f>ROUND(IFERROR('Debt Planner'!$C$8,0)+IFERROR(C282,0)+MAX(0,_Engine!$E$14-SUM(AA282:AJ282)),2)</f>
        <v>0</v>
      </c>
    </row>
    <row r="283" spans="1:57" x14ac:dyDescent="0.3">
      <c r="A283" s="24">
        <v>275</v>
      </c>
      <c r="B283" s="25">
        <f t="shared" ca="1" si="14"/>
        <v>54534</v>
      </c>
      <c r="C283" s="26">
        <v>0</v>
      </c>
      <c r="D283" s="27">
        <f t="shared" si="12"/>
        <v>0</v>
      </c>
      <c r="E283" s="18" t="str">
        <f>IF(_Engine!$P$3=0,"",IF((AA283+AK283)&gt;0,AA283+AK283,""))</f>
        <v/>
      </c>
      <c r="F283" s="18" t="str">
        <f>IF(_Engine!$P$4=0,"",IF((AB283+AL283)&gt;0,AB283+AL283,""))</f>
        <v/>
      </c>
      <c r="G283" s="18" t="str">
        <f>IF(_Engine!$P$5=0,"",IF((AC283+AM283)&gt;0,AC283+AM283,""))</f>
        <v/>
      </c>
      <c r="H283" s="18" t="str">
        <f>IF(_Engine!$P$6=0,"",IF((AD283+AN283)&gt;0,AD283+AN283,""))</f>
        <v/>
      </c>
      <c r="I283" s="18" t="str">
        <f>IF(_Engine!$P$7=0,"",IF((AE283+AO283)&gt;0,AE283+AO283,""))</f>
        <v/>
      </c>
      <c r="J283" s="18" t="str">
        <f>IF(_Engine!$P$8=0,"",IF((AF283+AP283)&gt;0,AF283+AP283,""))</f>
        <v/>
      </c>
      <c r="K283" s="18" t="str">
        <f>IF(_Engine!$P$9=0,"",IF((AG283+AQ283)&gt;0,AG283+AQ283,""))</f>
        <v/>
      </c>
      <c r="L283" s="18" t="str">
        <f>IF(_Engine!$P$10=0,"",IF((AH283+AR283)&gt;0,AH283+AR283,""))</f>
        <v/>
      </c>
      <c r="M283" s="18" t="str">
        <f>IF(_Engine!$P$11=0,"",IF((AI283+AS283)&gt;0,AI283+AS283,""))</f>
        <v/>
      </c>
      <c r="N283" s="18" t="str">
        <f>IF(_Engine!$P$12=0,"",IF((AJ283+AT283)&gt;0,AJ283+AT283,""))</f>
        <v/>
      </c>
      <c r="O283" s="27">
        <f t="shared" si="13"/>
        <v>0</v>
      </c>
      <c r="Q283" s="28">
        <f>IF(AND(_Engine!$P$3=1,AU282&gt;0),ROUND(AU282*_Engine!$N$3/12,2),0)</f>
        <v>0</v>
      </c>
      <c r="R283" s="28">
        <f>IF(AND(_Engine!$P$4=1,AV282&gt;0),ROUND(AV282*_Engine!$N$4/12,2),0)</f>
        <v>0</v>
      </c>
      <c r="S283" s="28">
        <f>IF(AND(_Engine!$P$5=1,AW282&gt;0),ROUND(AW282*_Engine!$N$5/12,2),0)</f>
        <v>0</v>
      </c>
      <c r="T283" s="28">
        <f>IF(AND(_Engine!$P$6=1,AX282&gt;0),ROUND(AX282*_Engine!$N$6/12,2),0)</f>
        <v>0</v>
      </c>
      <c r="U283" s="28">
        <f>IF(AND(_Engine!$P$7=1,AY282&gt;0),ROUND(AY282*_Engine!$N$7/12,2),0)</f>
        <v>0</v>
      </c>
      <c r="V283" s="28">
        <f>IF(AND(_Engine!$P$8=1,AZ282&gt;0),ROUND(AZ282*_Engine!$N$8/12,2),0)</f>
        <v>0</v>
      </c>
      <c r="W283" s="28">
        <f>IF(AND(_Engine!$P$9=1,BA282&gt;0),ROUND(BA282*_Engine!$N$9/12,2),0)</f>
        <v>0</v>
      </c>
      <c r="X283" s="28">
        <f>IF(AND(_Engine!$P$10=1,BB282&gt;0),ROUND(BB282*_Engine!$N$10/12,2),0)</f>
        <v>0</v>
      </c>
      <c r="Y283" s="28">
        <f>IF(AND(_Engine!$P$11=1,BC282&gt;0),ROUND(BC282*_Engine!$N$11/12,2),0)</f>
        <v>0</v>
      </c>
      <c r="Z283" s="28">
        <f>IF(AND(_Engine!$P$12=1,BD282&gt;0),ROUND(BD282*_Engine!$N$12/12,2),0)</f>
        <v>0</v>
      </c>
      <c r="AA283" s="28">
        <f>IF(AND(_Engine!$P$3=1,AU282&gt;0),ROUND(MIN(_Engine!$O$3,AU282+Q283),2),0)</f>
        <v>0</v>
      </c>
      <c r="AB283" s="28">
        <f>IF(AND(_Engine!$P$4=1,AV282&gt;0),ROUND(MIN(_Engine!$O$4,AV282+R283),2),0)</f>
        <v>0</v>
      </c>
      <c r="AC283" s="28">
        <f>IF(AND(_Engine!$P$5=1,AW282&gt;0),ROUND(MIN(_Engine!$O$5,AW282+S283),2),0)</f>
        <v>0</v>
      </c>
      <c r="AD283" s="28">
        <f>IF(AND(_Engine!$P$6=1,AX282&gt;0),ROUND(MIN(_Engine!$O$6,AX282+T283),2),0)</f>
        <v>0</v>
      </c>
      <c r="AE283" s="28">
        <f>IF(AND(_Engine!$P$7=1,AY282&gt;0),ROUND(MIN(_Engine!$O$7,AY282+U283),2),0)</f>
        <v>0</v>
      </c>
      <c r="AF283" s="28">
        <f>IF(AND(_Engine!$P$8=1,AZ282&gt;0),ROUND(MIN(_Engine!$O$8,AZ282+V283),2),0)</f>
        <v>0</v>
      </c>
      <c r="AG283" s="28">
        <f>IF(AND(_Engine!$P$9=1,BA282&gt;0),ROUND(MIN(_Engine!$O$9,BA282+W283),2),0)</f>
        <v>0</v>
      </c>
      <c r="AH283" s="28">
        <f>IF(AND(_Engine!$P$10=1,BB282&gt;0),ROUND(MIN(_Engine!$O$10,BB282+X283),2),0)</f>
        <v>0</v>
      </c>
      <c r="AI283" s="28">
        <f>IF(AND(_Engine!$P$11=1,BC282&gt;0),ROUND(MIN(_Engine!$O$11,BC282+Y283),2),0)</f>
        <v>0</v>
      </c>
      <c r="AJ283" s="28">
        <f>IF(AND(_Engine!$P$12=1,BD282&gt;0),ROUND(MIN(_Engine!$O$12,BD282+Z283),2),0)</f>
        <v>0</v>
      </c>
      <c r="AK283" s="28">
        <f>IF(AND(_Engine!$P$3=1,AU282&gt;0),ROUND(MAX(0,MIN(AU282+Q283-AA283,BE283-0)),2),0)</f>
        <v>0</v>
      </c>
      <c r="AL283" s="28">
        <f>IF(AND(_Engine!$P$4=1,AV282&gt;0),ROUND(MAX(0,MIN(AV282+R283-AB283,BE283-SUM(AK283:AK283))),2),0)</f>
        <v>0</v>
      </c>
      <c r="AM283" s="28">
        <f>IF(AND(_Engine!$P$5=1,AW282&gt;0),ROUND(MAX(0,MIN(AW282+S283-AC283,BE283-SUM(AK283:AL283))),2),0)</f>
        <v>0</v>
      </c>
      <c r="AN283" s="28">
        <f>IF(AND(_Engine!$P$6=1,AX282&gt;0),ROUND(MAX(0,MIN(AX282+T283-AD283,BE283-SUM(AK283:AM283))),2),0)</f>
        <v>0</v>
      </c>
      <c r="AO283" s="28">
        <f>IF(AND(_Engine!$P$7=1,AY282&gt;0),ROUND(MAX(0,MIN(AY282+U283-AE283,BE283-SUM(AK283:AN283))),2),0)</f>
        <v>0</v>
      </c>
      <c r="AP283" s="28">
        <f>IF(AND(_Engine!$P$8=1,AZ282&gt;0),ROUND(MAX(0,MIN(AZ282+V283-AF283,BE283-SUM(AK283:AO283))),2),0)</f>
        <v>0</v>
      </c>
      <c r="AQ283" s="28">
        <f>IF(AND(_Engine!$P$9=1,BA282&gt;0),ROUND(MAX(0,MIN(BA282+W283-AG283,BE283-SUM(AK283:AP283))),2),0)</f>
        <v>0</v>
      </c>
      <c r="AR283" s="28">
        <f>IF(AND(_Engine!$P$10=1,BB282&gt;0),ROUND(MAX(0,MIN(BB282+X283-AH283,BE283-SUM(AK283:AQ283))),2),0)</f>
        <v>0</v>
      </c>
      <c r="AS283" s="28">
        <f>IF(AND(_Engine!$P$11=1,BC282&gt;0),ROUND(MAX(0,MIN(BC282+Y283-AI283,BE283-SUM(AK283:AR283))),2),0)</f>
        <v>0</v>
      </c>
      <c r="AT283" s="28">
        <f>IF(AND(_Engine!$P$12=1,BD282&gt;0),ROUND(MAX(0,MIN(BD282+Z283-AJ283,BE283-SUM(AK283:AS283))),2),0)</f>
        <v>0</v>
      </c>
      <c r="AU283" s="28">
        <f>IF(_Engine!$P$3=1,MAX(0,ROUND(AU282+Q283-AA283-AK283,2)),0)</f>
        <v>0</v>
      </c>
      <c r="AV283" s="28">
        <f>IF(_Engine!$P$4=1,MAX(0,ROUND(AV282+R283-AB283-AL283,2)),0)</f>
        <v>0</v>
      </c>
      <c r="AW283" s="28">
        <f>IF(_Engine!$P$5=1,MAX(0,ROUND(AW282+S283-AC283-AM283,2)),0)</f>
        <v>0</v>
      </c>
      <c r="AX283" s="28">
        <f>IF(_Engine!$P$6=1,MAX(0,ROUND(AX282+T283-AD283-AN283,2)),0)</f>
        <v>0</v>
      </c>
      <c r="AY283" s="28">
        <f>IF(_Engine!$P$7=1,MAX(0,ROUND(AY282+U283-AE283-AO283,2)),0)</f>
        <v>0</v>
      </c>
      <c r="AZ283" s="28">
        <f>IF(_Engine!$P$8=1,MAX(0,ROUND(AZ282+V283-AF283-AP283,2)),0)</f>
        <v>0</v>
      </c>
      <c r="BA283" s="28">
        <f>IF(_Engine!$P$9=1,MAX(0,ROUND(BA282+W283-AG283-AQ283,2)),0)</f>
        <v>0</v>
      </c>
      <c r="BB283" s="28">
        <f>IF(_Engine!$P$10=1,MAX(0,ROUND(BB282+X283-AH283-AR283,2)),0)</f>
        <v>0</v>
      </c>
      <c r="BC283" s="28">
        <f>IF(_Engine!$P$11=1,MAX(0,ROUND(BC282+Y283-AI283-AS283,2)),0)</f>
        <v>0</v>
      </c>
      <c r="BD283" s="28">
        <f>IF(_Engine!$P$12=1,MAX(0,ROUND(BD282+Z283-AJ283-AT283,2)),0)</f>
        <v>0</v>
      </c>
      <c r="BE283" s="28">
        <f>ROUND(IFERROR('Debt Planner'!$C$8,0)+IFERROR(C283,0)+MAX(0,_Engine!$E$14-SUM(AA283:AJ283)),2)</f>
        <v>0</v>
      </c>
    </row>
    <row r="284" spans="1:57" x14ac:dyDescent="0.3">
      <c r="A284" s="24">
        <v>276</v>
      </c>
      <c r="B284" s="25">
        <f t="shared" ca="1" si="14"/>
        <v>54564</v>
      </c>
      <c r="C284" s="26">
        <v>0</v>
      </c>
      <c r="D284" s="27">
        <f t="shared" si="12"/>
        <v>0</v>
      </c>
      <c r="E284" s="18" t="str">
        <f>IF(_Engine!$P$3=0,"",IF((AA284+AK284)&gt;0,AA284+AK284,""))</f>
        <v/>
      </c>
      <c r="F284" s="18" t="str">
        <f>IF(_Engine!$P$4=0,"",IF((AB284+AL284)&gt;0,AB284+AL284,""))</f>
        <v/>
      </c>
      <c r="G284" s="18" t="str">
        <f>IF(_Engine!$P$5=0,"",IF((AC284+AM284)&gt;0,AC284+AM284,""))</f>
        <v/>
      </c>
      <c r="H284" s="18" t="str">
        <f>IF(_Engine!$P$6=0,"",IF((AD284+AN284)&gt;0,AD284+AN284,""))</f>
        <v/>
      </c>
      <c r="I284" s="18" t="str">
        <f>IF(_Engine!$P$7=0,"",IF((AE284+AO284)&gt;0,AE284+AO284,""))</f>
        <v/>
      </c>
      <c r="J284" s="18" t="str">
        <f>IF(_Engine!$P$8=0,"",IF((AF284+AP284)&gt;0,AF284+AP284,""))</f>
        <v/>
      </c>
      <c r="K284" s="18" t="str">
        <f>IF(_Engine!$P$9=0,"",IF((AG284+AQ284)&gt;0,AG284+AQ284,""))</f>
        <v/>
      </c>
      <c r="L284" s="18" t="str">
        <f>IF(_Engine!$P$10=0,"",IF((AH284+AR284)&gt;0,AH284+AR284,""))</f>
        <v/>
      </c>
      <c r="M284" s="18" t="str">
        <f>IF(_Engine!$P$11=0,"",IF((AI284+AS284)&gt;0,AI284+AS284,""))</f>
        <v/>
      </c>
      <c r="N284" s="18" t="str">
        <f>IF(_Engine!$P$12=0,"",IF((AJ284+AT284)&gt;0,AJ284+AT284,""))</f>
        <v/>
      </c>
      <c r="O284" s="27">
        <f t="shared" si="13"/>
        <v>0</v>
      </c>
      <c r="Q284" s="28">
        <f>IF(AND(_Engine!$P$3=1,AU283&gt;0),ROUND(AU283*_Engine!$N$3/12,2),0)</f>
        <v>0</v>
      </c>
      <c r="R284" s="28">
        <f>IF(AND(_Engine!$P$4=1,AV283&gt;0),ROUND(AV283*_Engine!$N$4/12,2),0)</f>
        <v>0</v>
      </c>
      <c r="S284" s="28">
        <f>IF(AND(_Engine!$P$5=1,AW283&gt;0),ROUND(AW283*_Engine!$N$5/12,2),0)</f>
        <v>0</v>
      </c>
      <c r="T284" s="28">
        <f>IF(AND(_Engine!$P$6=1,AX283&gt;0),ROUND(AX283*_Engine!$N$6/12,2),0)</f>
        <v>0</v>
      </c>
      <c r="U284" s="28">
        <f>IF(AND(_Engine!$P$7=1,AY283&gt;0),ROUND(AY283*_Engine!$N$7/12,2),0)</f>
        <v>0</v>
      </c>
      <c r="V284" s="28">
        <f>IF(AND(_Engine!$P$8=1,AZ283&gt;0),ROUND(AZ283*_Engine!$N$8/12,2),0)</f>
        <v>0</v>
      </c>
      <c r="W284" s="28">
        <f>IF(AND(_Engine!$P$9=1,BA283&gt;0),ROUND(BA283*_Engine!$N$9/12,2),0)</f>
        <v>0</v>
      </c>
      <c r="X284" s="28">
        <f>IF(AND(_Engine!$P$10=1,BB283&gt;0),ROUND(BB283*_Engine!$N$10/12,2),0)</f>
        <v>0</v>
      </c>
      <c r="Y284" s="28">
        <f>IF(AND(_Engine!$P$11=1,BC283&gt;0),ROUND(BC283*_Engine!$N$11/12,2),0)</f>
        <v>0</v>
      </c>
      <c r="Z284" s="28">
        <f>IF(AND(_Engine!$P$12=1,BD283&gt;0),ROUND(BD283*_Engine!$N$12/12,2),0)</f>
        <v>0</v>
      </c>
      <c r="AA284" s="28">
        <f>IF(AND(_Engine!$P$3=1,AU283&gt;0),ROUND(MIN(_Engine!$O$3,AU283+Q284),2),0)</f>
        <v>0</v>
      </c>
      <c r="AB284" s="28">
        <f>IF(AND(_Engine!$P$4=1,AV283&gt;0),ROUND(MIN(_Engine!$O$4,AV283+R284),2),0)</f>
        <v>0</v>
      </c>
      <c r="AC284" s="28">
        <f>IF(AND(_Engine!$P$5=1,AW283&gt;0),ROUND(MIN(_Engine!$O$5,AW283+S284),2),0)</f>
        <v>0</v>
      </c>
      <c r="AD284" s="28">
        <f>IF(AND(_Engine!$P$6=1,AX283&gt;0),ROUND(MIN(_Engine!$O$6,AX283+T284),2),0)</f>
        <v>0</v>
      </c>
      <c r="AE284" s="28">
        <f>IF(AND(_Engine!$P$7=1,AY283&gt;0),ROUND(MIN(_Engine!$O$7,AY283+U284),2),0)</f>
        <v>0</v>
      </c>
      <c r="AF284" s="28">
        <f>IF(AND(_Engine!$P$8=1,AZ283&gt;0),ROUND(MIN(_Engine!$O$8,AZ283+V284),2),0)</f>
        <v>0</v>
      </c>
      <c r="AG284" s="28">
        <f>IF(AND(_Engine!$P$9=1,BA283&gt;0),ROUND(MIN(_Engine!$O$9,BA283+W284),2),0)</f>
        <v>0</v>
      </c>
      <c r="AH284" s="28">
        <f>IF(AND(_Engine!$P$10=1,BB283&gt;0),ROUND(MIN(_Engine!$O$10,BB283+X284),2),0)</f>
        <v>0</v>
      </c>
      <c r="AI284" s="28">
        <f>IF(AND(_Engine!$P$11=1,BC283&gt;0),ROUND(MIN(_Engine!$O$11,BC283+Y284),2),0)</f>
        <v>0</v>
      </c>
      <c r="AJ284" s="28">
        <f>IF(AND(_Engine!$P$12=1,BD283&gt;0),ROUND(MIN(_Engine!$O$12,BD283+Z284),2),0)</f>
        <v>0</v>
      </c>
      <c r="AK284" s="28">
        <f>IF(AND(_Engine!$P$3=1,AU283&gt;0),ROUND(MAX(0,MIN(AU283+Q284-AA284,BE284-0)),2),0)</f>
        <v>0</v>
      </c>
      <c r="AL284" s="28">
        <f>IF(AND(_Engine!$P$4=1,AV283&gt;0),ROUND(MAX(0,MIN(AV283+R284-AB284,BE284-SUM(AK284:AK284))),2),0)</f>
        <v>0</v>
      </c>
      <c r="AM284" s="28">
        <f>IF(AND(_Engine!$P$5=1,AW283&gt;0),ROUND(MAX(0,MIN(AW283+S284-AC284,BE284-SUM(AK284:AL284))),2),0)</f>
        <v>0</v>
      </c>
      <c r="AN284" s="28">
        <f>IF(AND(_Engine!$P$6=1,AX283&gt;0),ROUND(MAX(0,MIN(AX283+T284-AD284,BE284-SUM(AK284:AM284))),2),0)</f>
        <v>0</v>
      </c>
      <c r="AO284" s="28">
        <f>IF(AND(_Engine!$P$7=1,AY283&gt;0),ROUND(MAX(0,MIN(AY283+U284-AE284,BE284-SUM(AK284:AN284))),2),0)</f>
        <v>0</v>
      </c>
      <c r="AP284" s="28">
        <f>IF(AND(_Engine!$P$8=1,AZ283&gt;0),ROUND(MAX(0,MIN(AZ283+V284-AF284,BE284-SUM(AK284:AO284))),2),0)</f>
        <v>0</v>
      </c>
      <c r="AQ284" s="28">
        <f>IF(AND(_Engine!$P$9=1,BA283&gt;0),ROUND(MAX(0,MIN(BA283+W284-AG284,BE284-SUM(AK284:AP284))),2),0)</f>
        <v>0</v>
      </c>
      <c r="AR284" s="28">
        <f>IF(AND(_Engine!$P$10=1,BB283&gt;0),ROUND(MAX(0,MIN(BB283+X284-AH284,BE284-SUM(AK284:AQ284))),2),0)</f>
        <v>0</v>
      </c>
      <c r="AS284" s="28">
        <f>IF(AND(_Engine!$P$11=1,BC283&gt;0),ROUND(MAX(0,MIN(BC283+Y284-AI284,BE284-SUM(AK284:AR284))),2),0)</f>
        <v>0</v>
      </c>
      <c r="AT284" s="28">
        <f>IF(AND(_Engine!$P$12=1,BD283&gt;0),ROUND(MAX(0,MIN(BD283+Z284-AJ284,BE284-SUM(AK284:AS284))),2),0)</f>
        <v>0</v>
      </c>
      <c r="AU284" s="28">
        <f>IF(_Engine!$P$3=1,MAX(0,ROUND(AU283+Q284-AA284-AK284,2)),0)</f>
        <v>0</v>
      </c>
      <c r="AV284" s="28">
        <f>IF(_Engine!$P$4=1,MAX(0,ROUND(AV283+R284-AB284-AL284,2)),0)</f>
        <v>0</v>
      </c>
      <c r="AW284" s="28">
        <f>IF(_Engine!$P$5=1,MAX(0,ROUND(AW283+S284-AC284-AM284,2)),0)</f>
        <v>0</v>
      </c>
      <c r="AX284" s="28">
        <f>IF(_Engine!$P$6=1,MAX(0,ROUND(AX283+T284-AD284-AN284,2)),0)</f>
        <v>0</v>
      </c>
      <c r="AY284" s="28">
        <f>IF(_Engine!$P$7=1,MAX(0,ROUND(AY283+U284-AE284-AO284,2)),0)</f>
        <v>0</v>
      </c>
      <c r="AZ284" s="28">
        <f>IF(_Engine!$P$8=1,MAX(0,ROUND(AZ283+V284-AF284-AP284,2)),0)</f>
        <v>0</v>
      </c>
      <c r="BA284" s="28">
        <f>IF(_Engine!$P$9=1,MAX(0,ROUND(BA283+W284-AG284-AQ284,2)),0)</f>
        <v>0</v>
      </c>
      <c r="BB284" s="28">
        <f>IF(_Engine!$P$10=1,MAX(0,ROUND(BB283+X284-AH284-AR284,2)),0)</f>
        <v>0</v>
      </c>
      <c r="BC284" s="28">
        <f>IF(_Engine!$P$11=1,MAX(0,ROUND(BC283+Y284-AI284-AS284,2)),0)</f>
        <v>0</v>
      </c>
      <c r="BD284" s="28">
        <f>IF(_Engine!$P$12=1,MAX(0,ROUND(BD283+Z284-AJ284-AT284,2)),0)</f>
        <v>0</v>
      </c>
      <c r="BE284" s="28">
        <f>ROUND(IFERROR('Debt Planner'!$C$8,0)+IFERROR(C284,0)+MAX(0,_Engine!$E$14-SUM(AA284:AJ284)),2)</f>
        <v>0</v>
      </c>
    </row>
    <row r="285" spans="1:57" x14ac:dyDescent="0.3">
      <c r="A285" s="24">
        <v>277</v>
      </c>
      <c r="B285" s="25">
        <f t="shared" ca="1" si="14"/>
        <v>54595</v>
      </c>
      <c r="C285" s="26">
        <v>0</v>
      </c>
      <c r="D285" s="27">
        <f t="shared" si="12"/>
        <v>0</v>
      </c>
      <c r="E285" s="18" t="str">
        <f>IF(_Engine!$P$3=0,"",IF((AA285+AK285)&gt;0,AA285+AK285,""))</f>
        <v/>
      </c>
      <c r="F285" s="18" t="str">
        <f>IF(_Engine!$P$4=0,"",IF((AB285+AL285)&gt;0,AB285+AL285,""))</f>
        <v/>
      </c>
      <c r="G285" s="18" t="str">
        <f>IF(_Engine!$P$5=0,"",IF((AC285+AM285)&gt;0,AC285+AM285,""))</f>
        <v/>
      </c>
      <c r="H285" s="18" t="str">
        <f>IF(_Engine!$P$6=0,"",IF((AD285+AN285)&gt;0,AD285+AN285,""))</f>
        <v/>
      </c>
      <c r="I285" s="18" t="str">
        <f>IF(_Engine!$P$7=0,"",IF((AE285+AO285)&gt;0,AE285+AO285,""))</f>
        <v/>
      </c>
      <c r="J285" s="18" t="str">
        <f>IF(_Engine!$P$8=0,"",IF((AF285+AP285)&gt;0,AF285+AP285,""))</f>
        <v/>
      </c>
      <c r="K285" s="18" t="str">
        <f>IF(_Engine!$P$9=0,"",IF((AG285+AQ285)&gt;0,AG285+AQ285,""))</f>
        <v/>
      </c>
      <c r="L285" s="18" t="str">
        <f>IF(_Engine!$P$10=0,"",IF((AH285+AR285)&gt;0,AH285+AR285,""))</f>
        <v/>
      </c>
      <c r="M285" s="18" t="str">
        <f>IF(_Engine!$P$11=0,"",IF((AI285+AS285)&gt;0,AI285+AS285,""))</f>
        <v/>
      </c>
      <c r="N285" s="18" t="str">
        <f>IF(_Engine!$P$12=0,"",IF((AJ285+AT285)&gt;0,AJ285+AT285,""))</f>
        <v/>
      </c>
      <c r="O285" s="27">
        <f t="shared" si="13"/>
        <v>0</v>
      </c>
      <c r="Q285" s="28">
        <f>IF(AND(_Engine!$P$3=1,AU284&gt;0),ROUND(AU284*_Engine!$N$3/12,2),0)</f>
        <v>0</v>
      </c>
      <c r="R285" s="28">
        <f>IF(AND(_Engine!$P$4=1,AV284&gt;0),ROUND(AV284*_Engine!$N$4/12,2),0)</f>
        <v>0</v>
      </c>
      <c r="S285" s="28">
        <f>IF(AND(_Engine!$P$5=1,AW284&gt;0),ROUND(AW284*_Engine!$N$5/12,2),0)</f>
        <v>0</v>
      </c>
      <c r="T285" s="28">
        <f>IF(AND(_Engine!$P$6=1,AX284&gt;0),ROUND(AX284*_Engine!$N$6/12,2),0)</f>
        <v>0</v>
      </c>
      <c r="U285" s="28">
        <f>IF(AND(_Engine!$P$7=1,AY284&gt;0),ROUND(AY284*_Engine!$N$7/12,2),0)</f>
        <v>0</v>
      </c>
      <c r="V285" s="28">
        <f>IF(AND(_Engine!$P$8=1,AZ284&gt;0),ROUND(AZ284*_Engine!$N$8/12,2),0)</f>
        <v>0</v>
      </c>
      <c r="W285" s="28">
        <f>IF(AND(_Engine!$P$9=1,BA284&gt;0),ROUND(BA284*_Engine!$N$9/12,2),0)</f>
        <v>0</v>
      </c>
      <c r="X285" s="28">
        <f>IF(AND(_Engine!$P$10=1,BB284&gt;0),ROUND(BB284*_Engine!$N$10/12,2),0)</f>
        <v>0</v>
      </c>
      <c r="Y285" s="28">
        <f>IF(AND(_Engine!$P$11=1,BC284&gt;0),ROUND(BC284*_Engine!$N$11/12,2),0)</f>
        <v>0</v>
      </c>
      <c r="Z285" s="28">
        <f>IF(AND(_Engine!$P$12=1,BD284&gt;0),ROUND(BD284*_Engine!$N$12/12,2),0)</f>
        <v>0</v>
      </c>
      <c r="AA285" s="28">
        <f>IF(AND(_Engine!$P$3=1,AU284&gt;0),ROUND(MIN(_Engine!$O$3,AU284+Q285),2),0)</f>
        <v>0</v>
      </c>
      <c r="AB285" s="28">
        <f>IF(AND(_Engine!$P$4=1,AV284&gt;0),ROUND(MIN(_Engine!$O$4,AV284+R285),2),0)</f>
        <v>0</v>
      </c>
      <c r="AC285" s="28">
        <f>IF(AND(_Engine!$P$5=1,AW284&gt;0),ROUND(MIN(_Engine!$O$5,AW284+S285),2),0)</f>
        <v>0</v>
      </c>
      <c r="AD285" s="28">
        <f>IF(AND(_Engine!$P$6=1,AX284&gt;0),ROUND(MIN(_Engine!$O$6,AX284+T285),2),0)</f>
        <v>0</v>
      </c>
      <c r="AE285" s="28">
        <f>IF(AND(_Engine!$P$7=1,AY284&gt;0),ROUND(MIN(_Engine!$O$7,AY284+U285),2),0)</f>
        <v>0</v>
      </c>
      <c r="AF285" s="28">
        <f>IF(AND(_Engine!$P$8=1,AZ284&gt;0),ROUND(MIN(_Engine!$O$8,AZ284+V285),2),0)</f>
        <v>0</v>
      </c>
      <c r="AG285" s="28">
        <f>IF(AND(_Engine!$P$9=1,BA284&gt;0),ROUND(MIN(_Engine!$O$9,BA284+W285),2),0)</f>
        <v>0</v>
      </c>
      <c r="AH285" s="28">
        <f>IF(AND(_Engine!$P$10=1,BB284&gt;0),ROUND(MIN(_Engine!$O$10,BB284+X285),2),0)</f>
        <v>0</v>
      </c>
      <c r="AI285" s="28">
        <f>IF(AND(_Engine!$P$11=1,BC284&gt;0),ROUND(MIN(_Engine!$O$11,BC284+Y285),2),0)</f>
        <v>0</v>
      </c>
      <c r="AJ285" s="28">
        <f>IF(AND(_Engine!$P$12=1,BD284&gt;0),ROUND(MIN(_Engine!$O$12,BD284+Z285),2),0)</f>
        <v>0</v>
      </c>
      <c r="AK285" s="28">
        <f>IF(AND(_Engine!$P$3=1,AU284&gt;0),ROUND(MAX(0,MIN(AU284+Q285-AA285,BE285-0)),2),0)</f>
        <v>0</v>
      </c>
      <c r="AL285" s="28">
        <f>IF(AND(_Engine!$P$4=1,AV284&gt;0),ROUND(MAX(0,MIN(AV284+R285-AB285,BE285-SUM(AK285:AK285))),2),0)</f>
        <v>0</v>
      </c>
      <c r="AM285" s="28">
        <f>IF(AND(_Engine!$P$5=1,AW284&gt;0),ROUND(MAX(0,MIN(AW284+S285-AC285,BE285-SUM(AK285:AL285))),2),0)</f>
        <v>0</v>
      </c>
      <c r="AN285" s="28">
        <f>IF(AND(_Engine!$P$6=1,AX284&gt;0),ROUND(MAX(0,MIN(AX284+T285-AD285,BE285-SUM(AK285:AM285))),2),0)</f>
        <v>0</v>
      </c>
      <c r="AO285" s="28">
        <f>IF(AND(_Engine!$P$7=1,AY284&gt;0),ROUND(MAX(0,MIN(AY284+U285-AE285,BE285-SUM(AK285:AN285))),2),0)</f>
        <v>0</v>
      </c>
      <c r="AP285" s="28">
        <f>IF(AND(_Engine!$P$8=1,AZ284&gt;0),ROUND(MAX(0,MIN(AZ284+V285-AF285,BE285-SUM(AK285:AO285))),2),0)</f>
        <v>0</v>
      </c>
      <c r="AQ285" s="28">
        <f>IF(AND(_Engine!$P$9=1,BA284&gt;0),ROUND(MAX(0,MIN(BA284+W285-AG285,BE285-SUM(AK285:AP285))),2),0)</f>
        <v>0</v>
      </c>
      <c r="AR285" s="28">
        <f>IF(AND(_Engine!$P$10=1,BB284&gt;0),ROUND(MAX(0,MIN(BB284+X285-AH285,BE285-SUM(AK285:AQ285))),2),0)</f>
        <v>0</v>
      </c>
      <c r="AS285" s="28">
        <f>IF(AND(_Engine!$P$11=1,BC284&gt;0),ROUND(MAX(0,MIN(BC284+Y285-AI285,BE285-SUM(AK285:AR285))),2),0)</f>
        <v>0</v>
      </c>
      <c r="AT285" s="28">
        <f>IF(AND(_Engine!$P$12=1,BD284&gt;0),ROUND(MAX(0,MIN(BD284+Z285-AJ285,BE285-SUM(AK285:AS285))),2),0)</f>
        <v>0</v>
      </c>
      <c r="AU285" s="28">
        <f>IF(_Engine!$P$3=1,MAX(0,ROUND(AU284+Q285-AA285-AK285,2)),0)</f>
        <v>0</v>
      </c>
      <c r="AV285" s="28">
        <f>IF(_Engine!$P$4=1,MAX(0,ROUND(AV284+R285-AB285-AL285,2)),0)</f>
        <v>0</v>
      </c>
      <c r="AW285" s="28">
        <f>IF(_Engine!$P$5=1,MAX(0,ROUND(AW284+S285-AC285-AM285,2)),0)</f>
        <v>0</v>
      </c>
      <c r="AX285" s="28">
        <f>IF(_Engine!$P$6=1,MAX(0,ROUND(AX284+T285-AD285-AN285,2)),0)</f>
        <v>0</v>
      </c>
      <c r="AY285" s="28">
        <f>IF(_Engine!$P$7=1,MAX(0,ROUND(AY284+U285-AE285-AO285,2)),0)</f>
        <v>0</v>
      </c>
      <c r="AZ285" s="28">
        <f>IF(_Engine!$P$8=1,MAX(0,ROUND(AZ284+V285-AF285-AP285,2)),0)</f>
        <v>0</v>
      </c>
      <c r="BA285" s="28">
        <f>IF(_Engine!$P$9=1,MAX(0,ROUND(BA284+W285-AG285-AQ285,2)),0)</f>
        <v>0</v>
      </c>
      <c r="BB285" s="28">
        <f>IF(_Engine!$P$10=1,MAX(0,ROUND(BB284+X285-AH285-AR285,2)),0)</f>
        <v>0</v>
      </c>
      <c r="BC285" s="28">
        <f>IF(_Engine!$P$11=1,MAX(0,ROUND(BC284+Y285-AI285-AS285,2)),0)</f>
        <v>0</v>
      </c>
      <c r="BD285" s="28">
        <f>IF(_Engine!$P$12=1,MAX(0,ROUND(BD284+Z285-AJ285-AT285,2)),0)</f>
        <v>0</v>
      </c>
      <c r="BE285" s="28">
        <f>ROUND(IFERROR('Debt Planner'!$C$8,0)+IFERROR(C285,0)+MAX(0,_Engine!$E$14-SUM(AA285:AJ285)),2)</f>
        <v>0</v>
      </c>
    </row>
    <row r="286" spans="1:57" x14ac:dyDescent="0.3">
      <c r="A286" s="24">
        <v>278</v>
      </c>
      <c r="B286" s="25">
        <f t="shared" ca="1" si="14"/>
        <v>54625</v>
      </c>
      <c r="C286" s="26">
        <v>0</v>
      </c>
      <c r="D286" s="27">
        <f t="shared" si="12"/>
        <v>0</v>
      </c>
      <c r="E286" s="18" t="str">
        <f>IF(_Engine!$P$3=0,"",IF((AA286+AK286)&gt;0,AA286+AK286,""))</f>
        <v/>
      </c>
      <c r="F286" s="18" t="str">
        <f>IF(_Engine!$P$4=0,"",IF((AB286+AL286)&gt;0,AB286+AL286,""))</f>
        <v/>
      </c>
      <c r="G286" s="18" t="str">
        <f>IF(_Engine!$P$5=0,"",IF((AC286+AM286)&gt;0,AC286+AM286,""))</f>
        <v/>
      </c>
      <c r="H286" s="18" t="str">
        <f>IF(_Engine!$P$6=0,"",IF((AD286+AN286)&gt;0,AD286+AN286,""))</f>
        <v/>
      </c>
      <c r="I286" s="18" t="str">
        <f>IF(_Engine!$P$7=0,"",IF((AE286+AO286)&gt;0,AE286+AO286,""))</f>
        <v/>
      </c>
      <c r="J286" s="18" t="str">
        <f>IF(_Engine!$P$8=0,"",IF((AF286+AP286)&gt;0,AF286+AP286,""))</f>
        <v/>
      </c>
      <c r="K286" s="18" t="str">
        <f>IF(_Engine!$P$9=0,"",IF((AG286+AQ286)&gt;0,AG286+AQ286,""))</f>
        <v/>
      </c>
      <c r="L286" s="18" t="str">
        <f>IF(_Engine!$P$10=0,"",IF((AH286+AR286)&gt;0,AH286+AR286,""))</f>
        <v/>
      </c>
      <c r="M286" s="18" t="str">
        <f>IF(_Engine!$P$11=0,"",IF((AI286+AS286)&gt;0,AI286+AS286,""))</f>
        <v/>
      </c>
      <c r="N286" s="18" t="str">
        <f>IF(_Engine!$P$12=0,"",IF((AJ286+AT286)&gt;0,AJ286+AT286,""))</f>
        <v/>
      </c>
      <c r="O286" s="27">
        <f t="shared" si="13"/>
        <v>0</v>
      </c>
      <c r="Q286" s="28">
        <f>IF(AND(_Engine!$P$3=1,AU285&gt;0),ROUND(AU285*_Engine!$N$3/12,2),0)</f>
        <v>0</v>
      </c>
      <c r="R286" s="28">
        <f>IF(AND(_Engine!$P$4=1,AV285&gt;0),ROUND(AV285*_Engine!$N$4/12,2),0)</f>
        <v>0</v>
      </c>
      <c r="S286" s="28">
        <f>IF(AND(_Engine!$P$5=1,AW285&gt;0),ROUND(AW285*_Engine!$N$5/12,2),0)</f>
        <v>0</v>
      </c>
      <c r="T286" s="28">
        <f>IF(AND(_Engine!$P$6=1,AX285&gt;0),ROUND(AX285*_Engine!$N$6/12,2),0)</f>
        <v>0</v>
      </c>
      <c r="U286" s="28">
        <f>IF(AND(_Engine!$P$7=1,AY285&gt;0),ROUND(AY285*_Engine!$N$7/12,2),0)</f>
        <v>0</v>
      </c>
      <c r="V286" s="28">
        <f>IF(AND(_Engine!$P$8=1,AZ285&gt;0),ROUND(AZ285*_Engine!$N$8/12,2),0)</f>
        <v>0</v>
      </c>
      <c r="W286" s="28">
        <f>IF(AND(_Engine!$P$9=1,BA285&gt;0),ROUND(BA285*_Engine!$N$9/12,2),0)</f>
        <v>0</v>
      </c>
      <c r="X286" s="28">
        <f>IF(AND(_Engine!$P$10=1,BB285&gt;0),ROUND(BB285*_Engine!$N$10/12,2),0)</f>
        <v>0</v>
      </c>
      <c r="Y286" s="28">
        <f>IF(AND(_Engine!$P$11=1,BC285&gt;0),ROUND(BC285*_Engine!$N$11/12,2),0)</f>
        <v>0</v>
      </c>
      <c r="Z286" s="28">
        <f>IF(AND(_Engine!$P$12=1,BD285&gt;0),ROUND(BD285*_Engine!$N$12/12,2),0)</f>
        <v>0</v>
      </c>
      <c r="AA286" s="28">
        <f>IF(AND(_Engine!$P$3=1,AU285&gt;0),ROUND(MIN(_Engine!$O$3,AU285+Q286),2),0)</f>
        <v>0</v>
      </c>
      <c r="AB286" s="28">
        <f>IF(AND(_Engine!$P$4=1,AV285&gt;0),ROUND(MIN(_Engine!$O$4,AV285+R286),2),0)</f>
        <v>0</v>
      </c>
      <c r="AC286" s="28">
        <f>IF(AND(_Engine!$P$5=1,AW285&gt;0),ROUND(MIN(_Engine!$O$5,AW285+S286),2),0)</f>
        <v>0</v>
      </c>
      <c r="AD286" s="28">
        <f>IF(AND(_Engine!$P$6=1,AX285&gt;0),ROUND(MIN(_Engine!$O$6,AX285+T286),2),0)</f>
        <v>0</v>
      </c>
      <c r="AE286" s="28">
        <f>IF(AND(_Engine!$P$7=1,AY285&gt;0),ROUND(MIN(_Engine!$O$7,AY285+U286),2),0)</f>
        <v>0</v>
      </c>
      <c r="AF286" s="28">
        <f>IF(AND(_Engine!$P$8=1,AZ285&gt;0),ROUND(MIN(_Engine!$O$8,AZ285+V286),2),0)</f>
        <v>0</v>
      </c>
      <c r="AG286" s="28">
        <f>IF(AND(_Engine!$P$9=1,BA285&gt;0),ROUND(MIN(_Engine!$O$9,BA285+W286),2),0)</f>
        <v>0</v>
      </c>
      <c r="AH286" s="28">
        <f>IF(AND(_Engine!$P$10=1,BB285&gt;0),ROUND(MIN(_Engine!$O$10,BB285+X286),2),0)</f>
        <v>0</v>
      </c>
      <c r="AI286" s="28">
        <f>IF(AND(_Engine!$P$11=1,BC285&gt;0),ROUND(MIN(_Engine!$O$11,BC285+Y286),2),0)</f>
        <v>0</v>
      </c>
      <c r="AJ286" s="28">
        <f>IF(AND(_Engine!$P$12=1,BD285&gt;0),ROUND(MIN(_Engine!$O$12,BD285+Z286),2),0)</f>
        <v>0</v>
      </c>
      <c r="AK286" s="28">
        <f>IF(AND(_Engine!$P$3=1,AU285&gt;0),ROUND(MAX(0,MIN(AU285+Q286-AA286,BE286-0)),2),0)</f>
        <v>0</v>
      </c>
      <c r="AL286" s="28">
        <f>IF(AND(_Engine!$P$4=1,AV285&gt;0),ROUND(MAX(0,MIN(AV285+R286-AB286,BE286-SUM(AK286:AK286))),2),0)</f>
        <v>0</v>
      </c>
      <c r="AM286" s="28">
        <f>IF(AND(_Engine!$P$5=1,AW285&gt;0),ROUND(MAX(0,MIN(AW285+S286-AC286,BE286-SUM(AK286:AL286))),2),0)</f>
        <v>0</v>
      </c>
      <c r="AN286" s="28">
        <f>IF(AND(_Engine!$P$6=1,AX285&gt;0),ROUND(MAX(0,MIN(AX285+T286-AD286,BE286-SUM(AK286:AM286))),2),0)</f>
        <v>0</v>
      </c>
      <c r="AO286" s="28">
        <f>IF(AND(_Engine!$P$7=1,AY285&gt;0),ROUND(MAX(0,MIN(AY285+U286-AE286,BE286-SUM(AK286:AN286))),2),0)</f>
        <v>0</v>
      </c>
      <c r="AP286" s="28">
        <f>IF(AND(_Engine!$P$8=1,AZ285&gt;0),ROUND(MAX(0,MIN(AZ285+V286-AF286,BE286-SUM(AK286:AO286))),2),0)</f>
        <v>0</v>
      </c>
      <c r="AQ286" s="28">
        <f>IF(AND(_Engine!$P$9=1,BA285&gt;0),ROUND(MAX(0,MIN(BA285+W286-AG286,BE286-SUM(AK286:AP286))),2),0)</f>
        <v>0</v>
      </c>
      <c r="AR286" s="28">
        <f>IF(AND(_Engine!$P$10=1,BB285&gt;0),ROUND(MAX(0,MIN(BB285+X286-AH286,BE286-SUM(AK286:AQ286))),2),0)</f>
        <v>0</v>
      </c>
      <c r="AS286" s="28">
        <f>IF(AND(_Engine!$P$11=1,BC285&gt;0),ROUND(MAX(0,MIN(BC285+Y286-AI286,BE286-SUM(AK286:AR286))),2),0)</f>
        <v>0</v>
      </c>
      <c r="AT286" s="28">
        <f>IF(AND(_Engine!$P$12=1,BD285&gt;0),ROUND(MAX(0,MIN(BD285+Z286-AJ286,BE286-SUM(AK286:AS286))),2),0)</f>
        <v>0</v>
      </c>
      <c r="AU286" s="28">
        <f>IF(_Engine!$P$3=1,MAX(0,ROUND(AU285+Q286-AA286-AK286,2)),0)</f>
        <v>0</v>
      </c>
      <c r="AV286" s="28">
        <f>IF(_Engine!$P$4=1,MAX(0,ROUND(AV285+R286-AB286-AL286,2)),0)</f>
        <v>0</v>
      </c>
      <c r="AW286" s="28">
        <f>IF(_Engine!$P$5=1,MAX(0,ROUND(AW285+S286-AC286-AM286,2)),0)</f>
        <v>0</v>
      </c>
      <c r="AX286" s="28">
        <f>IF(_Engine!$P$6=1,MAX(0,ROUND(AX285+T286-AD286-AN286,2)),0)</f>
        <v>0</v>
      </c>
      <c r="AY286" s="28">
        <f>IF(_Engine!$P$7=1,MAX(0,ROUND(AY285+U286-AE286-AO286,2)),0)</f>
        <v>0</v>
      </c>
      <c r="AZ286" s="28">
        <f>IF(_Engine!$P$8=1,MAX(0,ROUND(AZ285+V286-AF286-AP286,2)),0)</f>
        <v>0</v>
      </c>
      <c r="BA286" s="28">
        <f>IF(_Engine!$P$9=1,MAX(0,ROUND(BA285+W286-AG286-AQ286,2)),0)</f>
        <v>0</v>
      </c>
      <c r="BB286" s="28">
        <f>IF(_Engine!$P$10=1,MAX(0,ROUND(BB285+X286-AH286-AR286,2)),0)</f>
        <v>0</v>
      </c>
      <c r="BC286" s="28">
        <f>IF(_Engine!$P$11=1,MAX(0,ROUND(BC285+Y286-AI286-AS286,2)),0)</f>
        <v>0</v>
      </c>
      <c r="BD286" s="28">
        <f>IF(_Engine!$P$12=1,MAX(0,ROUND(BD285+Z286-AJ286-AT286,2)),0)</f>
        <v>0</v>
      </c>
      <c r="BE286" s="28">
        <f>ROUND(IFERROR('Debt Planner'!$C$8,0)+IFERROR(C286,0)+MAX(0,_Engine!$E$14-SUM(AA286:AJ286)),2)</f>
        <v>0</v>
      </c>
    </row>
    <row r="287" spans="1:57" x14ac:dyDescent="0.3">
      <c r="A287" s="24">
        <v>279</v>
      </c>
      <c r="B287" s="25">
        <f t="shared" ca="1" si="14"/>
        <v>54656</v>
      </c>
      <c r="C287" s="26">
        <v>0</v>
      </c>
      <c r="D287" s="27">
        <f t="shared" si="12"/>
        <v>0</v>
      </c>
      <c r="E287" s="18" t="str">
        <f>IF(_Engine!$P$3=0,"",IF((AA287+AK287)&gt;0,AA287+AK287,""))</f>
        <v/>
      </c>
      <c r="F287" s="18" t="str">
        <f>IF(_Engine!$P$4=0,"",IF((AB287+AL287)&gt;0,AB287+AL287,""))</f>
        <v/>
      </c>
      <c r="G287" s="18" t="str">
        <f>IF(_Engine!$P$5=0,"",IF((AC287+AM287)&gt;0,AC287+AM287,""))</f>
        <v/>
      </c>
      <c r="H287" s="18" t="str">
        <f>IF(_Engine!$P$6=0,"",IF((AD287+AN287)&gt;0,AD287+AN287,""))</f>
        <v/>
      </c>
      <c r="I287" s="18" t="str">
        <f>IF(_Engine!$P$7=0,"",IF((AE287+AO287)&gt;0,AE287+AO287,""))</f>
        <v/>
      </c>
      <c r="J287" s="18" t="str">
        <f>IF(_Engine!$P$8=0,"",IF((AF287+AP287)&gt;0,AF287+AP287,""))</f>
        <v/>
      </c>
      <c r="K287" s="18" t="str">
        <f>IF(_Engine!$P$9=0,"",IF((AG287+AQ287)&gt;0,AG287+AQ287,""))</f>
        <v/>
      </c>
      <c r="L287" s="18" t="str">
        <f>IF(_Engine!$P$10=0,"",IF((AH287+AR287)&gt;0,AH287+AR287,""))</f>
        <v/>
      </c>
      <c r="M287" s="18" t="str">
        <f>IF(_Engine!$P$11=0,"",IF((AI287+AS287)&gt;0,AI287+AS287,""))</f>
        <v/>
      </c>
      <c r="N287" s="18" t="str">
        <f>IF(_Engine!$P$12=0,"",IF((AJ287+AT287)&gt;0,AJ287+AT287,""))</f>
        <v/>
      </c>
      <c r="O287" s="27">
        <f t="shared" si="13"/>
        <v>0</v>
      </c>
      <c r="Q287" s="28">
        <f>IF(AND(_Engine!$P$3=1,AU286&gt;0),ROUND(AU286*_Engine!$N$3/12,2),0)</f>
        <v>0</v>
      </c>
      <c r="R287" s="28">
        <f>IF(AND(_Engine!$P$4=1,AV286&gt;0),ROUND(AV286*_Engine!$N$4/12,2),0)</f>
        <v>0</v>
      </c>
      <c r="S287" s="28">
        <f>IF(AND(_Engine!$P$5=1,AW286&gt;0),ROUND(AW286*_Engine!$N$5/12,2),0)</f>
        <v>0</v>
      </c>
      <c r="T287" s="28">
        <f>IF(AND(_Engine!$P$6=1,AX286&gt;0),ROUND(AX286*_Engine!$N$6/12,2),0)</f>
        <v>0</v>
      </c>
      <c r="U287" s="28">
        <f>IF(AND(_Engine!$P$7=1,AY286&gt;0),ROUND(AY286*_Engine!$N$7/12,2),0)</f>
        <v>0</v>
      </c>
      <c r="V287" s="28">
        <f>IF(AND(_Engine!$P$8=1,AZ286&gt;0),ROUND(AZ286*_Engine!$N$8/12,2),0)</f>
        <v>0</v>
      </c>
      <c r="W287" s="28">
        <f>IF(AND(_Engine!$P$9=1,BA286&gt;0),ROUND(BA286*_Engine!$N$9/12,2),0)</f>
        <v>0</v>
      </c>
      <c r="X287" s="28">
        <f>IF(AND(_Engine!$P$10=1,BB286&gt;0),ROUND(BB286*_Engine!$N$10/12,2),0)</f>
        <v>0</v>
      </c>
      <c r="Y287" s="28">
        <f>IF(AND(_Engine!$P$11=1,BC286&gt;0),ROUND(BC286*_Engine!$N$11/12,2),0)</f>
        <v>0</v>
      </c>
      <c r="Z287" s="28">
        <f>IF(AND(_Engine!$P$12=1,BD286&gt;0),ROUND(BD286*_Engine!$N$12/12,2),0)</f>
        <v>0</v>
      </c>
      <c r="AA287" s="28">
        <f>IF(AND(_Engine!$P$3=1,AU286&gt;0),ROUND(MIN(_Engine!$O$3,AU286+Q287),2),0)</f>
        <v>0</v>
      </c>
      <c r="AB287" s="28">
        <f>IF(AND(_Engine!$P$4=1,AV286&gt;0),ROUND(MIN(_Engine!$O$4,AV286+R287),2),0)</f>
        <v>0</v>
      </c>
      <c r="AC287" s="28">
        <f>IF(AND(_Engine!$P$5=1,AW286&gt;0),ROUND(MIN(_Engine!$O$5,AW286+S287),2),0)</f>
        <v>0</v>
      </c>
      <c r="AD287" s="28">
        <f>IF(AND(_Engine!$P$6=1,AX286&gt;0),ROUND(MIN(_Engine!$O$6,AX286+T287),2),0)</f>
        <v>0</v>
      </c>
      <c r="AE287" s="28">
        <f>IF(AND(_Engine!$P$7=1,AY286&gt;0),ROUND(MIN(_Engine!$O$7,AY286+U287),2),0)</f>
        <v>0</v>
      </c>
      <c r="AF287" s="28">
        <f>IF(AND(_Engine!$P$8=1,AZ286&gt;0),ROUND(MIN(_Engine!$O$8,AZ286+V287),2),0)</f>
        <v>0</v>
      </c>
      <c r="AG287" s="28">
        <f>IF(AND(_Engine!$P$9=1,BA286&gt;0),ROUND(MIN(_Engine!$O$9,BA286+W287),2),0)</f>
        <v>0</v>
      </c>
      <c r="AH287" s="28">
        <f>IF(AND(_Engine!$P$10=1,BB286&gt;0),ROUND(MIN(_Engine!$O$10,BB286+X287),2),0)</f>
        <v>0</v>
      </c>
      <c r="AI287" s="28">
        <f>IF(AND(_Engine!$P$11=1,BC286&gt;0),ROUND(MIN(_Engine!$O$11,BC286+Y287),2),0)</f>
        <v>0</v>
      </c>
      <c r="AJ287" s="28">
        <f>IF(AND(_Engine!$P$12=1,BD286&gt;0),ROUND(MIN(_Engine!$O$12,BD286+Z287),2),0)</f>
        <v>0</v>
      </c>
      <c r="AK287" s="28">
        <f>IF(AND(_Engine!$P$3=1,AU286&gt;0),ROUND(MAX(0,MIN(AU286+Q287-AA287,BE287-0)),2),0)</f>
        <v>0</v>
      </c>
      <c r="AL287" s="28">
        <f>IF(AND(_Engine!$P$4=1,AV286&gt;0),ROUND(MAX(0,MIN(AV286+R287-AB287,BE287-SUM(AK287:AK287))),2),0)</f>
        <v>0</v>
      </c>
      <c r="AM287" s="28">
        <f>IF(AND(_Engine!$P$5=1,AW286&gt;0),ROUND(MAX(0,MIN(AW286+S287-AC287,BE287-SUM(AK287:AL287))),2),0)</f>
        <v>0</v>
      </c>
      <c r="AN287" s="28">
        <f>IF(AND(_Engine!$P$6=1,AX286&gt;0),ROUND(MAX(0,MIN(AX286+T287-AD287,BE287-SUM(AK287:AM287))),2),0)</f>
        <v>0</v>
      </c>
      <c r="AO287" s="28">
        <f>IF(AND(_Engine!$P$7=1,AY286&gt;0),ROUND(MAX(0,MIN(AY286+U287-AE287,BE287-SUM(AK287:AN287))),2),0)</f>
        <v>0</v>
      </c>
      <c r="AP287" s="28">
        <f>IF(AND(_Engine!$P$8=1,AZ286&gt;0),ROUND(MAX(0,MIN(AZ286+V287-AF287,BE287-SUM(AK287:AO287))),2),0)</f>
        <v>0</v>
      </c>
      <c r="AQ287" s="28">
        <f>IF(AND(_Engine!$P$9=1,BA286&gt;0),ROUND(MAX(0,MIN(BA286+W287-AG287,BE287-SUM(AK287:AP287))),2),0)</f>
        <v>0</v>
      </c>
      <c r="AR287" s="28">
        <f>IF(AND(_Engine!$P$10=1,BB286&gt;0),ROUND(MAX(0,MIN(BB286+X287-AH287,BE287-SUM(AK287:AQ287))),2),0)</f>
        <v>0</v>
      </c>
      <c r="AS287" s="28">
        <f>IF(AND(_Engine!$P$11=1,BC286&gt;0),ROUND(MAX(0,MIN(BC286+Y287-AI287,BE287-SUM(AK287:AR287))),2),0)</f>
        <v>0</v>
      </c>
      <c r="AT287" s="28">
        <f>IF(AND(_Engine!$P$12=1,BD286&gt;0),ROUND(MAX(0,MIN(BD286+Z287-AJ287,BE287-SUM(AK287:AS287))),2),0)</f>
        <v>0</v>
      </c>
      <c r="AU287" s="28">
        <f>IF(_Engine!$P$3=1,MAX(0,ROUND(AU286+Q287-AA287-AK287,2)),0)</f>
        <v>0</v>
      </c>
      <c r="AV287" s="28">
        <f>IF(_Engine!$P$4=1,MAX(0,ROUND(AV286+R287-AB287-AL287,2)),0)</f>
        <v>0</v>
      </c>
      <c r="AW287" s="28">
        <f>IF(_Engine!$P$5=1,MAX(0,ROUND(AW286+S287-AC287-AM287,2)),0)</f>
        <v>0</v>
      </c>
      <c r="AX287" s="28">
        <f>IF(_Engine!$P$6=1,MAX(0,ROUND(AX286+T287-AD287-AN287,2)),0)</f>
        <v>0</v>
      </c>
      <c r="AY287" s="28">
        <f>IF(_Engine!$P$7=1,MAX(0,ROUND(AY286+U287-AE287-AO287,2)),0)</f>
        <v>0</v>
      </c>
      <c r="AZ287" s="28">
        <f>IF(_Engine!$P$8=1,MAX(0,ROUND(AZ286+V287-AF287-AP287,2)),0)</f>
        <v>0</v>
      </c>
      <c r="BA287" s="28">
        <f>IF(_Engine!$P$9=1,MAX(0,ROUND(BA286+W287-AG287-AQ287,2)),0)</f>
        <v>0</v>
      </c>
      <c r="BB287" s="28">
        <f>IF(_Engine!$P$10=1,MAX(0,ROUND(BB286+X287-AH287-AR287,2)),0)</f>
        <v>0</v>
      </c>
      <c r="BC287" s="28">
        <f>IF(_Engine!$P$11=1,MAX(0,ROUND(BC286+Y287-AI287-AS287,2)),0)</f>
        <v>0</v>
      </c>
      <c r="BD287" s="28">
        <f>IF(_Engine!$P$12=1,MAX(0,ROUND(BD286+Z287-AJ287-AT287,2)),0)</f>
        <v>0</v>
      </c>
      <c r="BE287" s="28">
        <f>ROUND(IFERROR('Debt Planner'!$C$8,0)+IFERROR(C287,0)+MAX(0,_Engine!$E$14-SUM(AA287:AJ287)),2)</f>
        <v>0</v>
      </c>
    </row>
    <row r="288" spans="1:57" x14ac:dyDescent="0.3">
      <c r="A288" s="24">
        <v>280</v>
      </c>
      <c r="B288" s="25">
        <f t="shared" ca="1" si="14"/>
        <v>54687</v>
      </c>
      <c r="C288" s="26">
        <v>0</v>
      </c>
      <c r="D288" s="27">
        <f t="shared" si="12"/>
        <v>0</v>
      </c>
      <c r="E288" s="18" t="str">
        <f>IF(_Engine!$P$3=0,"",IF((AA288+AK288)&gt;0,AA288+AK288,""))</f>
        <v/>
      </c>
      <c r="F288" s="18" t="str">
        <f>IF(_Engine!$P$4=0,"",IF((AB288+AL288)&gt;0,AB288+AL288,""))</f>
        <v/>
      </c>
      <c r="G288" s="18" t="str">
        <f>IF(_Engine!$P$5=0,"",IF((AC288+AM288)&gt;0,AC288+AM288,""))</f>
        <v/>
      </c>
      <c r="H288" s="18" t="str">
        <f>IF(_Engine!$P$6=0,"",IF((AD288+AN288)&gt;0,AD288+AN288,""))</f>
        <v/>
      </c>
      <c r="I288" s="18" t="str">
        <f>IF(_Engine!$P$7=0,"",IF((AE288+AO288)&gt;0,AE288+AO288,""))</f>
        <v/>
      </c>
      <c r="J288" s="18" t="str">
        <f>IF(_Engine!$P$8=0,"",IF((AF288+AP288)&gt;0,AF288+AP288,""))</f>
        <v/>
      </c>
      <c r="K288" s="18" t="str">
        <f>IF(_Engine!$P$9=0,"",IF((AG288+AQ288)&gt;0,AG288+AQ288,""))</f>
        <v/>
      </c>
      <c r="L288" s="18" t="str">
        <f>IF(_Engine!$P$10=0,"",IF((AH288+AR288)&gt;0,AH288+AR288,""))</f>
        <v/>
      </c>
      <c r="M288" s="18" t="str">
        <f>IF(_Engine!$P$11=0,"",IF((AI288+AS288)&gt;0,AI288+AS288,""))</f>
        <v/>
      </c>
      <c r="N288" s="18" t="str">
        <f>IF(_Engine!$P$12=0,"",IF((AJ288+AT288)&gt;0,AJ288+AT288,""))</f>
        <v/>
      </c>
      <c r="O288" s="27">
        <f t="shared" si="13"/>
        <v>0</v>
      </c>
      <c r="Q288" s="28">
        <f>IF(AND(_Engine!$P$3=1,AU287&gt;0),ROUND(AU287*_Engine!$N$3/12,2),0)</f>
        <v>0</v>
      </c>
      <c r="R288" s="28">
        <f>IF(AND(_Engine!$P$4=1,AV287&gt;0),ROUND(AV287*_Engine!$N$4/12,2),0)</f>
        <v>0</v>
      </c>
      <c r="S288" s="28">
        <f>IF(AND(_Engine!$P$5=1,AW287&gt;0),ROUND(AW287*_Engine!$N$5/12,2),0)</f>
        <v>0</v>
      </c>
      <c r="T288" s="28">
        <f>IF(AND(_Engine!$P$6=1,AX287&gt;0),ROUND(AX287*_Engine!$N$6/12,2),0)</f>
        <v>0</v>
      </c>
      <c r="U288" s="28">
        <f>IF(AND(_Engine!$P$7=1,AY287&gt;0),ROUND(AY287*_Engine!$N$7/12,2),0)</f>
        <v>0</v>
      </c>
      <c r="V288" s="28">
        <f>IF(AND(_Engine!$P$8=1,AZ287&gt;0),ROUND(AZ287*_Engine!$N$8/12,2),0)</f>
        <v>0</v>
      </c>
      <c r="W288" s="28">
        <f>IF(AND(_Engine!$P$9=1,BA287&gt;0),ROUND(BA287*_Engine!$N$9/12,2),0)</f>
        <v>0</v>
      </c>
      <c r="X288" s="28">
        <f>IF(AND(_Engine!$P$10=1,BB287&gt;0),ROUND(BB287*_Engine!$N$10/12,2),0)</f>
        <v>0</v>
      </c>
      <c r="Y288" s="28">
        <f>IF(AND(_Engine!$P$11=1,BC287&gt;0),ROUND(BC287*_Engine!$N$11/12,2),0)</f>
        <v>0</v>
      </c>
      <c r="Z288" s="28">
        <f>IF(AND(_Engine!$P$12=1,BD287&gt;0),ROUND(BD287*_Engine!$N$12/12,2),0)</f>
        <v>0</v>
      </c>
      <c r="AA288" s="28">
        <f>IF(AND(_Engine!$P$3=1,AU287&gt;0),ROUND(MIN(_Engine!$O$3,AU287+Q288),2),0)</f>
        <v>0</v>
      </c>
      <c r="AB288" s="28">
        <f>IF(AND(_Engine!$P$4=1,AV287&gt;0),ROUND(MIN(_Engine!$O$4,AV287+R288),2),0)</f>
        <v>0</v>
      </c>
      <c r="AC288" s="28">
        <f>IF(AND(_Engine!$P$5=1,AW287&gt;0),ROUND(MIN(_Engine!$O$5,AW287+S288),2),0)</f>
        <v>0</v>
      </c>
      <c r="AD288" s="28">
        <f>IF(AND(_Engine!$P$6=1,AX287&gt;0),ROUND(MIN(_Engine!$O$6,AX287+T288),2),0)</f>
        <v>0</v>
      </c>
      <c r="AE288" s="28">
        <f>IF(AND(_Engine!$P$7=1,AY287&gt;0),ROUND(MIN(_Engine!$O$7,AY287+U288),2),0)</f>
        <v>0</v>
      </c>
      <c r="AF288" s="28">
        <f>IF(AND(_Engine!$P$8=1,AZ287&gt;0),ROUND(MIN(_Engine!$O$8,AZ287+V288),2),0)</f>
        <v>0</v>
      </c>
      <c r="AG288" s="28">
        <f>IF(AND(_Engine!$P$9=1,BA287&gt;0),ROUND(MIN(_Engine!$O$9,BA287+W288),2),0)</f>
        <v>0</v>
      </c>
      <c r="AH288" s="28">
        <f>IF(AND(_Engine!$P$10=1,BB287&gt;0),ROUND(MIN(_Engine!$O$10,BB287+X288),2),0)</f>
        <v>0</v>
      </c>
      <c r="AI288" s="28">
        <f>IF(AND(_Engine!$P$11=1,BC287&gt;0),ROUND(MIN(_Engine!$O$11,BC287+Y288),2),0)</f>
        <v>0</v>
      </c>
      <c r="AJ288" s="28">
        <f>IF(AND(_Engine!$P$12=1,BD287&gt;0),ROUND(MIN(_Engine!$O$12,BD287+Z288),2),0)</f>
        <v>0</v>
      </c>
      <c r="AK288" s="28">
        <f>IF(AND(_Engine!$P$3=1,AU287&gt;0),ROUND(MAX(0,MIN(AU287+Q288-AA288,BE288-0)),2),0)</f>
        <v>0</v>
      </c>
      <c r="AL288" s="28">
        <f>IF(AND(_Engine!$P$4=1,AV287&gt;0),ROUND(MAX(0,MIN(AV287+R288-AB288,BE288-SUM(AK288:AK288))),2),0)</f>
        <v>0</v>
      </c>
      <c r="AM288" s="28">
        <f>IF(AND(_Engine!$P$5=1,AW287&gt;0),ROUND(MAX(0,MIN(AW287+S288-AC288,BE288-SUM(AK288:AL288))),2),0)</f>
        <v>0</v>
      </c>
      <c r="AN288" s="28">
        <f>IF(AND(_Engine!$P$6=1,AX287&gt;0),ROUND(MAX(0,MIN(AX287+T288-AD288,BE288-SUM(AK288:AM288))),2),0)</f>
        <v>0</v>
      </c>
      <c r="AO288" s="28">
        <f>IF(AND(_Engine!$P$7=1,AY287&gt;0),ROUND(MAX(0,MIN(AY287+U288-AE288,BE288-SUM(AK288:AN288))),2),0)</f>
        <v>0</v>
      </c>
      <c r="AP288" s="28">
        <f>IF(AND(_Engine!$P$8=1,AZ287&gt;0),ROUND(MAX(0,MIN(AZ287+V288-AF288,BE288-SUM(AK288:AO288))),2),0)</f>
        <v>0</v>
      </c>
      <c r="AQ288" s="28">
        <f>IF(AND(_Engine!$P$9=1,BA287&gt;0),ROUND(MAX(0,MIN(BA287+W288-AG288,BE288-SUM(AK288:AP288))),2),0)</f>
        <v>0</v>
      </c>
      <c r="AR288" s="28">
        <f>IF(AND(_Engine!$P$10=1,BB287&gt;0),ROUND(MAX(0,MIN(BB287+X288-AH288,BE288-SUM(AK288:AQ288))),2),0)</f>
        <v>0</v>
      </c>
      <c r="AS288" s="28">
        <f>IF(AND(_Engine!$P$11=1,BC287&gt;0),ROUND(MAX(0,MIN(BC287+Y288-AI288,BE288-SUM(AK288:AR288))),2),0)</f>
        <v>0</v>
      </c>
      <c r="AT288" s="28">
        <f>IF(AND(_Engine!$P$12=1,BD287&gt;0),ROUND(MAX(0,MIN(BD287+Z288-AJ288,BE288-SUM(AK288:AS288))),2),0)</f>
        <v>0</v>
      </c>
      <c r="AU288" s="28">
        <f>IF(_Engine!$P$3=1,MAX(0,ROUND(AU287+Q288-AA288-AK288,2)),0)</f>
        <v>0</v>
      </c>
      <c r="AV288" s="28">
        <f>IF(_Engine!$P$4=1,MAX(0,ROUND(AV287+R288-AB288-AL288,2)),0)</f>
        <v>0</v>
      </c>
      <c r="AW288" s="28">
        <f>IF(_Engine!$P$5=1,MAX(0,ROUND(AW287+S288-AC288-AM288,2)),0)</f>
        <v>0</v>
      </c>
      <c r="AX288" s="28">
        <f>IF(_Engine!$P$6=1,MAX(0,ROUND(AX287+T288-AD288-AN288,2)),0)</f>
        <v>0</v>
      </c>
      <c r="AY288" s="28">
        <f>IF(_Engine!$P$7=1,MAX(0,ROUND(AY287+U288-AE288-AO288,2)),0)</f>
        <v>0</v>
      </c>
      <c r="AZ288" s="28">
        <f>IF(_Engine!$P$8=1,MAX(0,ROUND(AZ287+V288-AF288-AP288,2)),0)</f>
        <v>0</v>
      </c>
      <c r="BA288" s="28">
        <f>IF(_Engine!$P$9=1,MAX(0,ROUND(BA287+W288-AG288-AQ288,2)),0)</f>
        <v>0</v>
      </c>
      <c r="BB288" s="28">
        <f>IF(_Engine!$P$10=1,MAX(0,ROUND(BB287+X288-AH288-AR288,2)),0)</f>
        <v>0</v>
      </c>
      <c r="BC288" s="28">
        <f>IF(_Engine!$P$11=1,MAX(0,ROUND(BC287+Y288-AI288-AS288,2)),0)</f>
        <v>0</v>
      </c>
      <c r="BD288" s="28">
        <f>IF(_Engine!$P$12=1,MAX(0,ROUND(BD287+Z288-AJ288-AT288,2)),0)</f>
        <v>0</v>
      </c>
      <c r="BE288" s="28">
        <f>ROUND(IFERROR('Debt Planner'!$C$8,0)+IFERROR(C288,0)+MAX(0,_Engine!$E$14-SUM(AA288:AJ288)),2)</f>
        <v>0</v>
      </c>
    </row>
    <row r="289" spans="1:57" x14ac:dyDescent="0.3">
      <c r="A289" s="24">
        <v>281</v>
      </c>
      <c r="B289" s="25">
        <f t="shared" ca="1" si="14"/>
        <v>54717</v>
      </c>
      <c r="C289" s="26">
        <v>0</v>
      </c>
      <c r="D289" s="27">
        <f t="shared" si="12"/>
        <v>0</v>
      </c>
      <c r="E289" s="18" t="str">
        <f>IF(_Engine!$P$3=0,"",IF((AA289+AK289)&gt;0,AA289+AK289,""))</f>
        <v/>
      </c>
      <c r="F289" s="18" t="str">
        <f>IF(_Engine!$P$4=0,"",IF((AB289+AL289)&gt;0,AB289+AL289,""))</f>
        <v/>
      </c>
      <c r="G289" s="18" t="str">
        <f>IF(_Engine!$P$5=0,"",IF((AC289+AM289)&gt;0,AC289+AM289,""))</f>
        <v/>
      </c>
      <c r="H289" s="18" t="str">
        <f>IF(_Engine!$P$6=0,"",IF((AD289+AN289)&gt;0,AD289+AN289,""))</f>
        <v/>
      </c>
      <c r="I289" s="18" t="str">
        <f>IF(_Engine!$P$7=0,"",IF((AE289+AO289)&gt;0,AE289+AO289,""))</f>
        <v/>
      </c>
      <c r="J289" s="18" t="str">
        <f>IF(_Engine!$P$8=0,"",IF((AF289+AP289)&gt;0,AF289+AP289,""))</f>
        <v/>
      </c>
      <c r="K289" s="18" t="str">
        <f>IF(_Engine!$P$9=0,"",IF((AG289+AQ289)&gt;0,AG289+AQ289,""))</f>
        <v/>
      </c>
      <c r="L289" s="18" t="str">
        <f>IF(_Engine!$P$10=0,"",IF((AH289+AR289)&gt;0,AH289+AR289,""))</f>
        <v/>
      </c>
      <c r="M289" s="18" t="str">
        <f>IF(_Engine!$P$11=0,"",IF((AI289+AS289)&gt;0,AI289+AS289,""))</f>
        <v/>
      </c>
      <c r="N289" s="18" t="str">
        <f>IF(_Engine!$P$12=0,"",IF((AJ289+AT289)&gt;0,AJ289+AT289,""))</f>
        <v/>
      </c>
      <c r="O289" s="27">
        <f t="shared" si="13"/>
        <v>0</v>
      </c>
      <c r="Q289" s="28">
        <f>IF(AND(_Engine!$P$3=1,AU288&gt;0),ROUND(AU288*_Engine!$N$3/12,2),0)</f>
        <v>0</v>
      </c>
      <c r="R289" s="28">
        <f>IF(AND(_Engine!$P$4=1,AV288&gt;0),ROUND(AV288*_Engine!$N$4/12,2),0)</f>
        <v>0</v>
      </c>
      <c r="S289" s="28">
        <f>IF(AND(_Engine!$P$5=1,AW288&gt;0),ROUND(AW288*_Engine!$N$5/12,2),0)</f>
        <v>0</v>
      </c>
      <c r="T289" s="28">
        <f>IF(AND(_Engine!$P$6=1,AX288&gt;0),ROUND(AX288*_Engine!$N$6/12,2),0)</f>
        <v>0</v>
      </c>
      <c r="U289" s="28">
        <f>IF(AND(_Engine!$P$7=1,AY288&gt;0),ROUND(AY288*_Engine!$N$7/12,2),0)</f>
        <v>0</v>
      </c>
      <c r="V289" s="28">
        <f>IF(AND(_Engine!$P$8=1,AZ288&gt;0),ROUND(AZ288*_Engine!$N$8/12,2),0)</f>
        <v>0</v>
      </c>
      <c r="W289" s="28">
        <f>IF(AND(_Engine!$P$9=1,BA288&gt;0),ROUND(BA288*_Engine!$N$9/12,2),0)</f>
        <v>0</v>
      </c>
      <c r="X289" s="28">
        <f>IF(AND(_Engine!$P$10=1,BB288&gt;0),ROUND(BB288*_Engine!$N$10/12,2),0)</f>
        <v>0</v>
      </c>
      <c r="Y289" s="28">
        <f>IF(AND(_Engine!$P$11=1,BC288&gt;0),ROUND(BC288*_Engine!$N$11/12,2),0)</f>
        <v>0</v>
      </c>
      <c r="Z289" s="28">
        <f>IF(AND(_Engine!$P$12=1,BD288&gt;0),ROUND(BD288*_Engine!$N$12/12,2),0)</f>
        <v>0</v>
      </c>
      <c r="AA289" s="28">
        <f>IF(AND(_Engine!$P$3=1,AU288&gt;0),ROUND(MIN(_Engine!$O$3,AU288+Q289),2),0)</f>
        <v>0</v>
      </c>
      <c r="AB289" s="28">
        <f>IF(AND(_Engine!$P$4=1,AV288&gt;0),ROUND(MIN(_Engine!$O$4,AV288+R289),2),0)</f>
        <v>0</v>
      </c>
      <c r="AC289" s="28">
        <f>IF(AND(_Engine!$P$5=1,AW288&gt;0),ROUND(MIN(_Engine!$O$5,AW288+S289),2),0)</f>
        <v>0</v>
      </c>
      <c r="AD289" s="28">
        <f>IF(AND(_Engine!$P$6=1,AX288&gt;0),ROUND(MIN(_Engine!$O$6,AX288+T289),2),0)</f>
        <v>0</v>
      </c>
      <c r="AE289" s="28">
        <f>IF(AND(_Engine!$P$7=1,AY288&gt;0),ROUND(MIN(_Engine!$O$7,AY288+U289),2),0)</f>
        <v>0</v>
      </c>
      <c r="AF289" s="28">
        <f>IF(AND(_Engine!$P$8=1,AZ288&gt;0),ROUND(MIN(_Engine!$O$8,AZ288+V289),2),0)</f>
        <v>0</v>
      </c>
      <c r="AG289" s="28">
        <f>IF(AND(_Engine!$P$9=1,BA288&gt;0),ROUND(MIN(_Engine!$O$9,BA288+W289),2),0)</f>
        <v>0</v>
      </c>
      <c r="AH289" s="28">
        <f>IF(AND(_Engine!$P$10=1,BB288&gt;0),ROUND(MIN(_Engine!$O$10,BB288+X289),2),0)</f>
        <v>0</v>
      </c>
      <c r="AI289" s="28">
        <f>IF(AND(_Engine!$P$11=1,BC288&gt;0),ROUND(MIN(_Engine!$O$11,BC288+Y289),2),0)</f>
        <v>0</v>
      </c>
      <c r="AJ289" s="28">
        <f>IF(AND(_Engine!$P$12=1,BD288&gt;0),ROUND(MIN(_Engine!$O$12,BD288+Z289),2),0)</f>
        <v>0</v>
      </c>
      <c r="AK289" s="28">
        <f>IF(AND(_Engine!$P$3=1,AU288&gt;0),ROUND(MAX(0,MIN(AU288+Q289-AA289,BE289-0)),2),0)</f>
        <v>0</v>
      </c>
      <c r="AL289" s="28">
        <f>IF(AND(_Engine!$P$4=1,AV288&gt;0),ROUND(MAX(0,MIN(AV288+R289-AB289,BE289-SUM(AK289:AK289))),2),0)</f>
        <v>0</v>
      </c>
      <c r="AM289" s="28">
        <f>IF(AND(_Engine!$P$5=1,AW288&gt;0),ROUND(MAX(0,MIN(AW288+S289-AC289,BE289-SUM(AK289:AL289))),2),0)</f>
        <v>0</v>
      </c>
      <c r="AN289" s="28">
        <f>IF(AND(_Engine!$P$6=1,AX288&gt;0),ROUND(MAX(0,MIN(AX288+T289-AD289,BE289-SUM(AK289:AM289))),2),0)</f>
        <v>0</v>
      </c>
      <c r="AO289" s="28">
        <f>IF(AND(_Engine!$P$7=1,AY288&gt;0),ROUND(MAX(0,MIN(AY288+U289-AE289,BE289-SUM(AK289:AN289))),2),0)</f>
        <v>0</v>
      </c>
      <c r="AP289" s="28">
        <f>IF(AND(_Engine!$P$8=1,AZ288&gt;0),ROUND(MAX(0,MIN(AZ288+V289-AF289,BE289-SUM(AK289:AO289))),2),0)</f>
        <v>0</v>
      </c>
      <c r="AQ289" s="28">
        <f>IF(AND(_Engine!$P$9=1,BA288&gt;0),ROUND(MAX(0,MIN(BA288+W289-AG289,BE289-SUM(AK289:AP289))),2),0)</f>
        <v>0</v>
      </c>
      <c r="AR289" s="28">
        <f>IF(AND(_Engine!$P$10=1,BB288&gt;0),ROUND(MAX(0,MIN(BB288+X289-AH289,BE289-SUM(AK289:AQ289))),2),0)</f>
        <v>0</v>
      </c>
      <c r="AS289" s="28">
        <f>IF(AND(_Engine!$P$11=1,BC288&gt;0),ROUND(MAX(0,MIN(BC288+Y289-AI289,BE289-SUM(AK289:AR289))),2),0)</f>
        <v>0</v>
      </c>
      <c r="AT289" s="28">
        <f>IF(AND(_Engine!$P$12=1,BD288&gt;0),ROUND(MAX(0,MIN(BD288+Z289-AJ289,BE289-SUM(AK289:AS289))),2),0)</f>
        <v>0</v>
      </c>
      <c r="AU289" s="28">
        <f>IF(_Engine!$P$3=1,MAX(0,ROUND(AU288+Q289-AA289-AK289,2)),0)</f>
        <v>0</v>
      </c>
      <c r="AV289" s="28">
        <f>IF(_Engine!$P$4=1,MAX(0,ROUND(AV288+R289-AB289-AL289,2)),0)</f>
        <v>0</v>
      </c>
      <c r="AW289" s="28">
        <f>IF(_Engine!$P$5=1,MAX(0,ROUND(AW288+S289-AC289-AM289,2)),0)</f>
        <v>0</v>
      </c>
      <c r="AX289" s="28">
        <f>IF(_Engine!$P$6=1,MAX(0,ROUND(AX288+T289-AD289-AN289,2)),0)</f>
        <v>0</v>
      </c>
      <c r="AY289" s="28">
        <f>IF(_Engine!$P$7=1,MAX(0,ROUND(AY288+U289-AE289-AO289,2)),0)</f>
        <v>0</v>
      </c>
      <c r="AZ289" s="28">
        <f>IF(_Engine!$P$8=1,MAX(0,ROUND(AZ288+V289-AF289-AP289,2)),0)</f>
        <v>0</v>
      </c>
      <c r="BA289" s="28">
        <f>IF(_Engine!$P$9=1,MAX(0,ROUND(BA288+W289-AG289-AQ289,2)),0)</f>
        <v>0</v>
      </c>
      <c r="BB289" s="28">
        <f>IF(_Engine!$P$10=1,MAX(0,ROUND(BB288+X289-AH289-AR289,2)),0)</f>
        <v>0</v>
      </c>
      <c r="BC289" s="28">
        <f>IF(_Engine!$P$11=1,MAX(0,ROUND(BC288+Y289-AI289-AS289,2)),0)</f>
        <v>0</v>
      </c>
      <c r="BD289" s="28">
        <f>IF(_Engine!$P$12=1,MAX(0,ROUND(BD288+Z289-AJ289-AT289,2)),0)</f>
        <v>0</v>
      </c>
      <c r="BE289" s="28">
        <f>ROUND(IFERROR('Debt Planner'!$C$8,0)+IFERROR(C289,0)+MAX(0,_Engine!$E$14-SUM(AA289:AJ289)),2)</f>
        <v>0</v>
      </c>
    </row>
    <row r="290" spans="1:57" x14ac:dyDescent="0.3">
      <c r="A290" s="24">
        <v>282</v>
      </c>
      <c r="B290" s="25">
        <f t="shared" ca="1" si="14"/>
        <v>54748</v>
      </c>
      <c r="C290" s="26">
        <v>0</v>
      </c>
      <c r="D290" s="27">
        <f t="shared" si="12"/>
        <v>0</v>
      </c>
      <c r="E290" s="18" t="str">
        <f>IF(_Engine!$P$3=0,"",IF((AA290+AK290)&gt;0,AA290+AK290,""))</f>
        <v/>
      </c>
      <c r="F290" s="18" t="str">
        <f>IF(_Engine!$P$4=0,"",IF((AB290+AL290)&gt;0,AB290+AL290,""))</f>
        <v/>
      </c>
      <c r="G290" s="18" t="str">
        <f>IF(_Engine!$P$5=0,"",IF((AC290+AM290)&gt;0,AC290+AM290,""))</f>
        <v/>
      </c>
      <c r="H290" s="18" t="str">
        <f>IF(_Engine!$P$6=0,"",IF((AD290+AN290)&gt;0,AD290+AN290,""))</f>
        <v/>
      </c>
      <c r="I290" s="18" t="str">
        <f>IF(_Engine!$P$7=0,"",IF((AE290+AO290)&gt;0,AE290+AO290,""))</f>
        <v/>
      </c>
      <c r="J290" s="18" t="str">
        <f>IF(_Engine!$P$8=0,"",IF((AF290+AP290)&gt;0,AF290+AP290,""))</f>
        <v/>
      </c>
      <c r="K290" s="18" t="str">
        <f>IF(_Engine!$P$9=0,"",IF((AG290+AQ290)&gt;0,AG290+AQ290,""))</f>
        <v/>
      </c>
      <c r="L290" s="18" t="str">
        <f>IF(_Engine!$P$10=0,"",IF((AH290+AR290)&gt;0,AH290+AR290,""))</f>
        <v/>
      </c>
      <c r="M290" s="18" t="str">
        <f>IF(_Engine!$P$11=0,"",IF((AI290+AS290)&gt;0,AI290+AS290,""))</f>
        <v/>
      </c>
      <c r="N290" s="18" t="str">
        <f>IF(_Engine!$P$12=0,"",IF((AJ290+AT290)&gt;0,AJ290+AT290,""))</f>
        <v/>
      </c>
      <c r="O290" s="27">
        <f t="shared" si="13"/>
        <v>0</v>
      </c>
      <c r="Q290" s="28">
        <f>IF(AND(_Engine!$P$3=1,AU289&gt;0),ROUND(AU289*_Engine!$N$3/12,2),0)</f>
        <v>0</v>
      </c>
      <c r="R290" s="28">
        <f>IF(AND(_Engine!$P$4=1,AV289&gt;0),ROUND(AV289*_Engine!$N$4/12,2),0)</f>
        <v>0</v>
      </c>
      <c r="S290" s="28">
        <f>IF(AND(_Engine!$P$5=1,AW289&gt;0),ROUND(AW289*_Engine!$N$5/12,2),0)</f>
        <v>0</v>
      </c>
      <c r="T290" s="28">
        <f>IF(AND(_Engine!$P$6=1,AX289&gt;0),ROUND(AX289*_Engine!$N$6/12,2),0)</f>
        <v>0</v>
      </c>
      <c r="U290" s="28">
        <f>IF(AND(_Engine!$P$7=1,AY289&gt;0),ROUND(AY289*_Engine!$N$7/12,2),0)</f>
        <v>0</v>
      </c>
      <c r="V290" s="28">
        <f>IF(AND(_Engine!$P$8=1,AZ289&gt;0),ROUND(AZ289*_Engine!$N$8/12,2),0)</f>
        <v>0</v>
      </c>
      <c r="W290" s="28">
        <f>IF(AND(_Engine!$P$9=1,BA289&gt;0),ROUND(BA289*_Engine!$N$9/12,2),0)</f>
        <v>0</v>
      </c>
      <c r="X290" s="28">
        <f>IF(AND(_Engine!$P$10=1,BB289&gt;0),ROUND(BB289*_Engine!$N$10/12,2),0)</f>
        <v>0</v>
      </c>
      <c r="Y290" s="28">
        <f>IF(AND(_Engine!$P$11=1,BC289&gt;0),ROUND(BC289*_Engine!$N$11/12,2),0)</f>
        <v>0</v>
      </c>
      <c r="Z290" s="28">
        <f>IF(AND(_Engine!$P$12=1,BD289&gt;0),ROUND(BD289*_Engine!$N$12/12,2),0)</f>
        <v>0</v>
      </c>
      <c r="AA290" s="28">
        <f>IF(AND(_Engine!$P$3=1,AU289&gt;0),ROUND(MIN(_Engine!$O$3,AU289+Q290),2),0)</f>
        <v>0</v>
      </c>
      <c r="AB290" s="28">
        <f>IF(AND(_Engine!$P$4=1,AV289&gt;0),ROUND(MIN(_Engine!$O$4,AV289+R290),2),0)</f>
        <v>0</v>
      </c>
      <c r="AC290" s="28">
        <f>IF(AND(_Engine!$P$5=1,AW289&gt;0),ROUND(MIN(_Engine!$O$5,AW289+S290),2),0)</f>
        <v>0</v>
      </c>
      <c r="AD290" s="28">
        <f>IF(AND(_Engine!$P$6=1,AX289&gt;0),ROUND(MIN(_Engine!$O$6,AX289+T290),2),0)</f>
        <v>0</v>
      </c>
      <c r="AE290" s="28">
        <f>IF(AND(_Engine!$P$7=1,AY289&gt;0),ROUND(MIN(_Engine!$O$7,AY289+U290),2),0)</f>
        <v>0</v>
      </c>
      <c r="AF290" s="28">
        <f>IF(AND(_Engine!$P$8=1,AZ289&gt;0),ROUND(MIN(_Engine!$O$8,AZ289+V290),2),0)</f>
        <v>0</v>
      </c>
      <c r="AG290" s="28">
        <f>IF(AND(_Engine!$P$9=1,BA289&gt;0),ROUND(MIN(_Engine!$O$9,BA289+W290),2),0)</f>
        <v>0</v>
      </c>
      <c r="AH290" s="28">
        <f>IF(AND(_Engine!$P$10=1,BB289&gt;0),ROUND(MIN(_Engine!$O$10,BB289+X290),2),0)</f>
        <v>0</v>
      </c>
      <c r="AI290" s="28">
        <f>IF(AND(_Engine!$P$11=1,BC289&gt;0),ROUND(MIN(_Engine!$O$11,BC289+Y290),2),0)</f>
        <v>0</v>
      </c>
      <c r="AJ290" s="28">
        <f>IF(AND(_Engine!$P$12=1,BD289&gt;0),ROUND(MIN(_Engine!$O$12,BD289+Z290),2),0)</f>
        <v>0</v>
      </c>
      <c r="AK290" s="28">
        <f>IF(AND(_Engine!$P$3=1,AU289&gt;0),ROUND(MAX(0,MIN(AU289+Q290-AA290,BE290-0)),2),0)</f>
        <v>0</v>
      </c>
      <c r="AL290" s="28">
        <f>IF(AND(_Engine!$P$4=1,AV289&gt;0),ROUND(MAX(0,MIN(AV289+R290-AB290,BE290-SUM(AK290:AK290))),2),0)</f>
        <v>0</v>
      </c>
      <c r="AM290" s="28">
        <f>IF(AND(_Engine!$P$5=1,AW289&gt;0),ROUND(MAX(0,MIN(AW289+S290-AC290,BE290-SUM(AK290:AL290))),2),0)</f>
        <v>0</v>
      </c>
      <c r="AN290" s="28">
        <f>IF(AND(_Engine!$P$6=1,AX289&gt;0),ROUND(MAX(0,MIN(AX289+T290-AD290,BE290-SUM(AK290:AM290))),2),0)</f>
        <v>0</v>
      </c>
      <c r="AO290" s="28">
        <f>IF(AND(_Engine!$P$7=1,AY289&gt;0),ROUND(MAX(0,MIN(AY289+U290-AE290,BE290-SUM(AK290:AN290))),2),0)</f>
        <v>0</v>
      </c>
      <c r="AP290" s="28">
        <f>IF(AND(_Engine!$P$8=1,AZ289&gt;0),ROUND(MAX(0,MIN(AZ289+V290-AF290,BE290-SUM(AK290:AO290))),2),0)</f>
        <v>0</v>
      </c>
      <c r="AQ290" s="28">
        <f>IF(AND(_Engine!$P$9=1,BA289&gt;0),ROUND(MAX(0,MIN(BA289+W290-AG290,BE290-SUM(AK290:AP290))),2),0)</f>
        <v>0</v>
      </c>
      <c r="AR290" s="28">
        <f>IF(AND(_Engine!$P$10=1,BB289&gt;0),ROUND(MAX(0,MIN(BB289+X290-AH290,BE290-SUM(AK290:AQ290))),2),0)</f>
        <v>0</v>
      </c>
      <c r="AS290" s="28">
        <f>IF(AND(_Engine!$P$11=1,BC289&gt;0),ROUND(MAX(0,MIN(BC289+Y290-AI290,BE290-SUM(AK290:AR290))),2),0)</f>
        <v>0</v>
      </c>
      <c r="AT290" s="28">
        <f>IF(AND(_Engine!$P$12=1,BD289&gt;0),ROUND(MAX(0,MIN(BD289+Z290-AJ290,BE290-SUM(AK290:AS290))),2),0)</f>
        <v>0</v>
      </c>
      <c r="AU290" s="28">
        <f>IF(_Engine!$P$3=1,MAX(0,ROUND(AU289+Q290-AA290-AK290,2)),0)</f>
        <v>0</v>
      </c>
      <c r="AV290" s="28">
        <f>IF(_Engine!$P$4=1,MAX(0,ROUND(AV289+R290-AB290-AL290,2)),0)</f>
        <v>0</v>
      </c>
      <c r="AW290" s="28">
        <f>IF(_Engine!$P$5=1,MAX(0,ROUND(AW289+S290-AC290-AM290,2)),0)</f>
        <v>0</v>
      </c>
      <c r="AX290" s="28">
        <f>IF(_Engine!$P$6=1,MAX(0,ROUND(AX289+T290-AD290-AN290,2)),0)</f>
        <v>0</v>
      </c>
      <c r="AY290" s="28">
        <f>IF(_Engine!$P$7=1,MAX(0,ROUND(AY289+U290-AE290-AO290,2)),0)</f>
        <v>0</v>
      </c>
      <c r="AZ290" s="28">
        <f>IF(_Engine!$P$8=1,MAX(0,ROUND(AZ289+V290-AF290-AP290,2)),0)</f>
        <v>0</v>
      </c>
      <c r="BA290" s="28">
        <f>IF(_Engine!$P$9=1,MAX(0,ROUND(BA289+W290-AG290-AQ290,2)),0)</f>
        <v>0</v>
      </c>
      <c r="BB290" s="28">
        <f>IF(_Engine!$P$10=1,MAX(0,ROUND(BB289+X290-AH290-AR290,2)),0)</f>
        <v>0</v>
      </c>
      <c r="BC290" s="28">
        <f>IF(_Engine!$P$11=1,MAX(0,ROUND(BC289+Y290-AI290-AS290,2)),0)</f>
        <v>0</v>
      </c>
      <c r="BD290" s="28">
        <f>IF(_Engine!$P$12=1,MAX(0,ROUND(BD289+Z290-AJ290-AT290,2)),0)</f>
        <v>0</v>
      </c>
      <c r="BE290" s="28">
        <f>ROUND(IFERROR('Debt Planner'!$C$8,0)+IFERROR(C290,0)+MAX(0,_Engine!$E$14-SUM(AA290:AJ290)),2)</f>
        <v>0</v>
      </c>
    </row>
    <row r="291" spans="1:57" x14ac:dyDescent="0.3">
      <c r="A291" s="24">
        <v>283</v>
      </c>
      <c r="B291" s="25">
        <f t="shared" ca="1" si="14"/>
        <v>54778</v>
      </c>
      <c r="C291" s="26">
        <v>0</v>
      </c>
      <c r="D291" s="27">
        <f t="shared" si="12"/>
        <v>0</v>
      </c>
      <c r="E291" s="18" t="str">
        <f>IF(_Engine!$P$3=0,"",IF((AA291+AK291)&gt;0,AA291+AK291,""))</f>
        <v/>
      </c>
      <c r="F291" s="18" t="str">
        <f>IF(_Engine!$P$4=0,"",IF((AB291+AL291)&gt;0,AB291+AL291,""))</f>
        <v/>
      </c>
      <c r="G291" s="18" t="str">
        <f>IF(_Engine!$P$5=0,"",IF((AC291+AM291)&gt;0,AC291+AM291,""))</f>
        <v/>
      </c>
      <c r="H291" s="18" t="str">
        <f>IF(_Engine!$P$6=0,"",IF((AD291+AN291)&gt;0,AD291+AN291,""))</f>
        <v/>
      </c>
      <c r="I291" s="18" t="str">
        <f>IF(_Engine!$P$7=0,"",IF((AE291+AO291)&gt;0,AE291+AO291,""))</f>
        <v/>
      </c>
      <c r="J291" s="18" t="str">
        <f>IF(_Engine!$P$8=0,"",IF((AF291+AP291)&gt;0,AF291+AP291,""))</f>
        <v/>
      </c>
      <c r="K291" s="18" t="str">
        <f>IF(_Engine!$P$9=0,"",IF((AG291+AQ291)&gt;0,AG291+AQ291,""))</f>
        <v/>
      </c>
      <c r="L291" s="18" t="str">
        <f>IF(_Engine!$P$10=0,"",IF((AH291+AR291)&gt;0,AH291+AR291,""))</f>
        <v/>
      </c>
      <c r="M291" s="18" t="str">
        <f>IF(_Engine!$P$11=0,"",IF((AI291+AS291)&gt;0,AI291+AS291,""))</f>
        <v/>
      </c>
      <c r="N291" s="18" t="str">
        <f>IF(_Engine!$P$12=0,"",IF((AJ291+AT291)&gt;0,AJ291+AT291,""))</f>
        <v/>
      </c>
      <c r="O291" s="27">
        <f t="shared" si="13"/>
        <v>0</v>
      </c>
      <c r="Q291" s="28">
        <f>IF(AND(_Engine!$P$3=1,AU290&gt;0),ROUND(AU290*_Engine!$N$3/12,2),0)</f>
        <v>0</v>
      </c>
      <c r="R291" s="28">
        <f>IF(AND(_Engine!$P$4=1,AV290&gt;0),ROUND(AV290*_Engine!$N$4/12,2),0)</f>
        <v>0</v>
      </c>
      <c r="S291" s="28">
        <f>IF(AND(_Engine!$P$5=1,AW290&gt;0),ROUND(AW290*_Engine!$N$5/12,2),0)</f>
        <v>0</v>
      </c>
      <c r="T291" s="28">
        <f>IF(AND(_Engine!$P$6=1,AX290&gt;0),ROUND(AX290*_Engine!$N$6/12,2),0)</f>
        <v>0</v>
      </c>
      <c r="U291" s="28">
        <f>IF(AND(_Engine!$P$7=1,AY290&gt;0),ROUND(AY290*_Engine!$N$7/12,2),0)</f>
        <v>0</v>
      </c>
      <c r="V291" s="28">
        <f>IF(AND(_Engine!$P$8=1,AZ290&gt;0),ROUND(AZ290*_Engine!$N$8/12,2),0)</f>
        <v>0</v>
      </c>
      <c r="W291" s="28">
        <f>IF(AND(_Engine!$P$9=1,BA290&gt;0),ROUND(BA290*_Engine!$N$9/12,2),0)</f>
        <v>0</v>
      </c>
      <c r="X291" s="28">
        <f>IF(AND(_Engine!$P$10=1,BB290&gt;0),ROUND(BB290*_Engine!$N$10/12,2),0)</f>
        <v>0</v>
      </c>
      <c r="Y291" s="28">
        <f>IF(AND(_Engine!$P$11=1,BC290&gt;0),ROUND(BC290*_Engine!$N$11/12,2),0)</f>
        <v>0</v>
      </c>
      <c r="Z291" s="28">
        <f>IF(AND(_Engine!$P$12=1,BD290&gt;0),ROUND(BD290*_Engine!$N$12/12,2),0)</f>
        <v>0</v>
      </c>
      <c r="AA291" s="28">
        <f>IF(AND(_Engine!$P$3=1,AU290&gt;0),ROUND(MIN(_Engine!$O$3,AU290+Q291),2),0)</f>
        <v>0</v>
      </c>
      <c r="AB291" s="28">
        <f>IF(AND(_Engine!$P$4=1,AV290&gt;0),ROUND(MIN(_Engine!$O$4,AV290+R291),2),0)</f>
        <v>0</v>
      </c>
      <c r="AC291" s="28">
        <f>IF(AND(_Engine!$P$5=1,AW290&gt;0),ROUND(MIN(_Engine!$O$5,AW290+S291),2),0)</f>
        <v>0</v>
      </c>
      <c r="AD291" s="28">
        <f>IF(AND(_Engine!$P$6=1,AX290&gt;0),ROUND(MIN(_Engine!$O$6,AX290+T291),2),0)</f>
        <v>0</v>
      </c>
      <c r="AE291" s="28">
        <f>IF(AND(_Engine!$P$7=1,AY290&gt;0),ROUND(MIN(_Engine!$O$7,AY290+U291),2),0)</f>
        <v>0</v>
      </c>
      <c r="AF291" s="28">
        <f>IF(AND(_Engine!$P$8=1,AZ290&gt;0),ROUND(MIN(_Engine!$O$8,AZ290+V291),2),0)</f>
        <v>0</v>
      </c>
      <c r="AG291" s="28">
        <f>IF(AND(_Engine!$P$9=1,BA290&gt;0),ROUND(MIN(_Engine!$O$9,BA290+W291),2),0)</f>
        <v>0</v>
      </c>
      <c r="AH291" s="28">
        <f>IF(AND(_Engine!$P$10=1,BB290&gt;0),ROUND(MIN(_Engine!$O$10,BB290+X291),2),0)</f>
        <v>0</v>
      </c>
      <c r="AI291" s="28">
        <f>IF(AND(_Engine!$P$11=1,BC290&gt;0),ROUND(MIN(_Engine!$O$11,BC290+Y291),2),0)</f>
        <v>0</v>
      </c>
      <c r="AJ291" s="28">
        <f>IF(AND(_Engine!$P$12=1,BD290&gt;0),ROUND(MIN(_Engine!$O$12,BD290+Z291),2),0)</f>
        <v>0</v>
      </c>
      <c r="AK291" s="28">
        <f>IF(AND(_Engine!$P$3=1,AU290&gt;0),ROUND(MAX(0,MIN(AU290+Q291-AA291,BE291-0)),2),0)</f>
        <v>0</v>
      </c>
      <c r="AL291" s="28">
        <f>IF(AND(_Engine!$P$4=1,AV290&gt;0),ROUND(MAX(0,MIN(AV290+R291-AB291,BE291-SUM(AK291:AK291))),2),0)</f>
        <v>0</v>
      </c>
      <c r="AM291" s="28">
        <f>IF(AND(_Engine!$P$5=1,AW290&gt;0),ROUND(MAX(0,MIN(AW290+S291-AC291,BE291-SUM(AK291:AL291))),2),0)</f>
        <v>0</v>
      </c>
      <c r="AN291" s="28">
        <f>IF(AND(_Engine!$P$6=1,AX290&gt;0),ROUND(MAX(0,MIN(AX290+T291-AD291,BE291-SUM(AK291:AM291))),2),0)</f>
        <v>0</v>
      </c>
      <c r="AO291" s="28">
        <f>IF(AND(_Engine!$P$7=1,AY290&gt;0),ROUND(MAX(0,MIN(AY290+U291-AE291,BE291-SUM(AK291:AN291))),2),0)</f>
        <v>0</v>
      </c>
      <c r="AP291" s="28">
        <f>IF(AND(_Engine!$P$8=1,AZ290&gt;0),ROUND(MAX(0,MIN(AZ290+V291-AF291,BE291-SUM(AK291:AO291))),2),0)</f>
        <v>0</v>
      </c>
      <c r="AQ291" s="28">
        <f>IF(AND(_Engine!$P$9=1,BA290&gt;0),ROUND(MAX(0,MIN(BA290+W291-AG291,BE291-SUM(AK291:AP291))),2),0)</f>
        <v>0</v>
      </c>
      <c r="AR291" s="28">
        <f>IF(AND(_Engine!$P$10=1,BB290&gt;0),ROUND(MAX(0,MIN(BB290+X291-AH291,BE291-SUM(AK291:AQ291))),2),0)</f>
        <v>0</v>
      </c>
      <c r="AS291" s="28">
        <f>IF(AND(_Engine!$P$11=1,BC290&gt;0),ROUND(MAX(0,MIN(BC290+Y291-AI291,BE291-SUM(AK291:AR291))),2),0)</f>
        <v>0</v>
      </c>
      <c r="AT291" s="28">
        <f>IF(AND(_Engine!$P$12=1,BD290&gt;0),ROUND(MAX(0,MIN(BD290+Z291-AJ291,BE291-SUM(AK291:AS291))),2),0)</f>
        <v>0</v>
      </c>
      <c r="AU291" s="28">
        <f>IF(_Engine!$P$3=1,MAX(0,ROUND(AU290+Q291-AA291-AK291,2)),0)</f>
        <v>0</v>
      </c>
      <c r="AV291" s="28">
        <f>IF(_Engine!$P$4=1,MAX(0,ROUND(AV290+R291-AB291-AL291,2)),0)</f>
        <v>0</v>
      </c>
      <c r="AW291" s="28">
        <f>IF(_Engine!$P$5=1,MAX(0,ROUND(AW290+S291-AC291-AM291,2)),0)</f>
        <v>0</v>
      </c>
      <c r="AX291" s="28">
        <f>IF(_Engine!$P$6=1,MAX(0,ROUND(AX290+T291-AD291-AN291,2)),0)</f>
        <v>0</v>
      </c>
      <c r="AY291" s="28">
        <f>IF(_Engine!$P$7=1,MAX(0,ROUND(AY290+U291-AE291-AO291,2)),0)</f>
        <v>0</v>
      </c>
      <c r="AZ291" s="28">
        <f>IF(_Engine!$P$8=1,MAX(0,ROUND(AZ290+V291-AF291-AP291,2)),0)</f>
        <v>0</v>
      </c>
      <c r="BA291" s="28">
        <f>IF(_Engine!$P$9=1,MAX(0,ROUND(BA290+W291-AG291-AQ291,2)),0)</f>
        <v>0</v>
      </c>
      <c r="BB291" s="28">
        <f>IF(_Engine!$P$10=1,MAX(0,ROUND(BB290+X291-AH291-AR291,2)),0)</f>
        <v>0</v>
      </c>
      <c r="BC291" s="28">
        <f>IF(_Engine!$P$11=1,MAX(0,ROUND(BC290+Y291-AI291-AS291,2)),0)</f>
        <v>0</v>
      </c>
      <c r="BD291" s="28">
        <f>IF(_Engine!$P$12=1,MAX(0,ROUND(BD290+Z291-AJ291-AT291,2)),0)</f>
        <v>0</v>
      </c>
      <c r="BE291" s="28">
        <f>ROUND(IFERROR('Debt Planner'!$C$8,0)+IFERROR(C291,0)+MAX(0,_Engine!$E$14-SUM(AA291:AJ291)),2)</f>
        <v>0</v>
      </c>
    </row>
    <row r="292" spans="1:57" x14ac:dyDescent="0.3">
      <c r="A292" s="24">
        <v>284</v>
      </c>
      <c r="B292" s="25">
        <f t="shared" ca="1" si="14"/>
        <v>54809</v>
      </c>
      <c r="C292" s="26">
        <v>0</v>
      </c>
      <c r="D292" s="27">
        <f t="shared" si="12"/>
        <v>0</v>
      </c>
      <c r="E292" s="18" t="str">
        <f>IF(_Engine!$P$3=0,"",IF((AA292+AK292)&gt;0,AA292+AK292,""))</f>
        <v/>
      </c>
      <c r="F292" s="18" t="str">
        <f>IF(_Engine!$P$4=0,"",IF((AB292+AL292)&gt;0,AB292+AL292,""))</f>
        <v/>
      </c>
      <c r="G292" s="18" t="str">
        <f>IF(_Engine!$P$5=0,"",IF((AC292+AM292)&gt;0,AC292+AM292,""))</f>
        <v/>
      </c>
      <c r="H292" s="18" t="str">
        <f>IF(_Engine!$P$6=0,"",IF((AD292+AN292)&gt;0,AD292+AN292,""))</f>
        <v/>
      </c>
      <c r="I292" s="18" t="str">
        <f>IF(_Engine!$P$7=0,"",IF((AE292+AO292)&gt;0,AE292+AO292,""))</f>
        <v/>
      </c>
      <c r="J292" s="18" t="str">
        <f>IF(_Engine!$P$8=0,"",IF((AF292+AP292)&gt;0,AF292+AP292,""))</f>
        <v/>
      </c>
      <c r="K292" s="18" t="str">
        <f>IF(_Engine!$P$9=0,"",IF((AG292+AQ292)&gt;0,AG292+AQ292,""))</f>
        <v/>
      </c>
      <c r="L292" s="18" t="str">
        <f>IF(_Engine!$P$10=0,"",IF((AH292+AR292)&gt;0,AH292+AR292,""))</f>
        <v/>
      </c>
      <c r="M292" s="18" t="str">
        <f>IF(_Engine!$P$11=0,"",IF((AI292+AS292)&gt;0,AI292+AS292,""))</f>
        <v/>
      </c>
      <c r="N292" s="18" t="str">
        <f>IF(_Engine!$P$12=0,"",IF((AJ292+AT292)&gt;0,AJ292+AT292,""))</f>
        <v/>
      </c>
      <c r="O292" s="27">
        <f t="shared" si="13"/>
        <v>0</v>
      </c>
      <c r="Q292" s="28">
        <f>IF(AND(_Engine!$P$3=1,AU291&gt;0),ROUND(AU291*_Engine!$N$3/12,2),0)</f>
        <v>0</v>
      </c>
      <c r="R292" s="28">
        <f>IF(AND(_Engine!$P$4=1,AV291&gt;0),ROUND(AV291*_Engine!$N$4/12,2),0)</f>
        <v>0</v>
      </c>
      <c r="S292" s="28">
        <f>IF(AND(_Engine!$P$5=1,AW291&gt;0),ROUND(AW291*_Engine!$N$5/12,2),0)</f>
        <v>0</v>
      </c>
      <c r="T292" s="28">
        <f>IF(AND(_Engine!$P$6=1,AX291&gt;0),ROUND(AX291*_Engine!$N$6/12,2),0)</f>
        <v>0</v>
      </c>
      <c r="U292" s="28">
        <f>IF(AND(_Engine!$P$7=1,AY291&gt;0),ROUND(AY291*_Engine!$N$7/12,2),0)</f>
        <v>0</v>
      </c>
      <c r="V292" s="28">
        <f>IF(AND(_Engine!$P$8=1,AZ291&gt;0),ROUND(AZ291*_Engine!$N$8/12,2),0)</f>
        <v>0</v>
      </c>
      <c r="W292" s="28">
        <f>IF(AND(_Engine!$P$9=1,BA291&gt;0),ROUND(BA291*_Engine!$N$9/12,2),0)</f>
        <v>0</v>
      </c>
      <c r="X292" s="28">
        <f>IF(AND(_Engine!$P$10=1,BB291&gt;0),ROUND(BB291*_Engine!$N$10/12,2),0)</f>
        <v>0</v>
      </c>
      <c r="Y292" s="28">
        <f>IF(AND(_Engine!$P$11=1,BC291&gt;0),ROUND(BC291*_Engine!$N$11/12,2),0)</f>
        <v>0</v>
      </c>
      <c r="Z292" s="28">
        <f>IF(AND(_Engine!$P$12=1,BD291&gt;0),ROUND(BD291*_Engine!$N$12/12,2),0)</f>
        <v>0</v>
      </c>
      <c r="AA292" s="28">
        <f>IF(AND(_Engine!$P$3=1,AU291&gt;0),ROUND(MIN(_Engine!$O$3,AU291+Q292),2),0)</f>
        <v>0</v>
      </c>
      <c r="AB292" s="28">
        <f>IF(AND(_Engine!$P$4=1,AV291&gt;0),ROUND(MIN(_Engine!$O$4,AV291+R292),2),0)</f>
        <v>0</v>
      </c>
      <c r="AC292" s="28">
        <f>IF(AND(_Engine!$P$5=1,AW291&gt;0),ROUND(MIN(_Engine!$O$5,AW291+S292),2),0)</f>
        <v>0</v>
      </c>
      <c r="AD292" s="28">
        <f>IF(AND(_Engine!$P$6=1,AX291&gt;0),ROUND(MIN(_Engine!$O$6,AX291+T292),2),0)</f>
        <v>0</v>
      </c>
      <c r="AE292" s="28">
        <f>IF(AND(_Engine!$P$7=1,AY291&gt;0),ROUND(MIN(_Engine!$O$7,AY291+U292),2),0)</f>
        <v>0</v>
      </c>
      <c r="AF292" s="28">
        <f>IF(AND(_Engine!$P$8=1,AZ291&gt;0),ROUND(MIN(_Engine!$O$8,AZ291+V292),2),0)</f>
        <v>0</v>
      </c>
      <c r="AG292" s="28">
        <f>IF(AND(_Engine!$P$9=1,BA291&gt;0),ROUND(MIN(_Engine!$O$9,BA291+W292),2),0)</f>
        <v>0</v>
      </c>
      <c r="AH292" s="28">
        <f>IF(AND(_Engine!$P$10=1,BB291&gt;0),ROUND(MIN(_Engine!$O$10,BB291+X292),2),0)</f>
        <v>0</v>
      </c>
      <c r="AI292" s="28">
        <f>IF(AND(_Engine!$P$11=1,BC291&gt;0),ROUND(MIN(_Engine!$O$11,BC291+Y292),2),0)</f>
        <v>0</v>
      </c>
      <c r="AJ292" s="28">
        <f>IF(AND(_Engine!$P$12=1,BD291&gt;0),ROUND(MIN(_Engine!$O$12,BD291+Z292),2),0)</f>
        <v>0</v>
      </c>
      <c r="AK292" s="28">
        <f>IF(AND(_Engine!$P$3=1,AU291&gt;0),ROUND(MAX(0,MIN(AU291+Q292-AA292,BE292-0)),2),0)</f>
        <v>0</v>
      </c>
      <c r="AL292" s="28">
        <f>IF(AND(_Engine!$P$4=1,AV291&gt;0),ROUND(MAX(0,MIN(AV291+R292-AB292,BE292-SUM(AK292:AK292))),2),0)</f>
        <v>0</v>
      </c>
      <c r="AM292" s="28">
        <f>IF(AND(_Engine!$P$5=1,AW291&gt;0),ROUND(MAX(0,MIN(AW291+S292-AC292,BE292-SUM(AK292:AL292))),2),0)</f>
        <v>0</v>
      </c>
      <c r="AN292" s="28">
        <f>IF(AND(_Engine!$P$6=1,AX291&gt;0),ROUND(MAX(0,MIN(AX291+T292-AD292,BE292-SUM(AK292:AM292))),2),0)</f>
        <v>0</v>
      </c>
      <c r="AO292" s="28">
        <f>IF(AND(_Engine!$P$7=1,AY291&gt;0),ROUND(MAX(0,MIN(AY291+U292-AE292,BE292-SUM(AK292:AN292))),2),0)</f>
        <v>0</v>
      </c>
      <c r="AP292" s="28">
        <f>IF(AND(_Engine!$P$8=1,AZ291&gt;0),ROUND(MAX(0,MIN(AZ291+V292-AF292,BE292-SUM(AK292:AO292))),2),0)</f>
        <v>0</v>
      </c>
      <c r="AQ292" s="28">
        <f>IF(AND(_Engine!$P$9=1,BA291&gt;0),ROUND(MAX(0,MIN(BA291+W292-AG292,BE292-SUM(AK292:AP292))),2),0)</f>
        <v>0</v>
      </c>
      <c r="AR292" s="28">
        <f>IF(AND(_Engine!$P$10=1,BB291&gt;0),ROUND(MAX(0,MIN(BB291+X292-AH292,BE292-SUM(AK292:AQ292))),2),0)</f>
        <v>0</v>
      </c>
      <c r="AS292" s="28">
        <f>IF(AND(_Engine!$P$11=1,BC291&gt;0),ROUND(MAX(0,MIN(BC291+Y292-AI292,BE292-SUM(AK292:AR292))),2),0)</f>
        <v>0</v>
      </c>
      <c r="AT292" s="28">
        <f>IF(AND(_Engine!$P$12=1,BD291&gt;0),ROUND(MAX(0,MIN(BD291+Z292-AJ292,BE292-SUM(AK292:AS292))),2),0)</f>
        <v>0</v>
      </c>
      <c r="AU292" s="28">
        <f>IF(_Engine!$P$3=1,MAX(0,ROUND(AU291+Q292-AA292-AK292,2)),0)</f>
        <v>0</v>
      </c>
      <c r="AV292" s="28">
        <f>IF(_Engine!$P$4=1,MAX(0,ROUND(AV291+R292-AB292-AL292,2)),0)</f>
        <v>0</v>
      </c>
      <c r="AW292" s="28">
        <f>IF(_Engine!$P$5=1,MAX(0,ROUND(AW291+S292-AC292-AM292,2)),0)</f>
        <v>0</v>
      </c>
      <c r="AX292" s="28">
        <f>IF(_Engine!$P$6=1,MAX(0,ROUND(AX291+T292-AD292-AN292,2)),0)</f>
        <v>0</v>
      </c>
      <c r="AY292" s="28">
        <f>IF(_Engine!$P$7=1,MAX(0,ROUND(AY291+U292-AE292-AO292,2)),0)</f>
        <v>0</v>
      </c>
      <c r="AZ292" s="28">
        <f>IF(_Engine!$P$8=1,MAX(0,ROUND(AZ291+V292-AF292-AP292,2)),0)</f>
        <v>0</v>
      </c>
      <c r="BA292" s="28">
        <f>IF(_Engine!$P$9=1,MAX(0,ROUND(BA291+W292-AG292-AQ292,2)),0)</f>
        <v>0</v>
      </c>
      <c r="BB292" s="28">
        <f>IF(_Engine!$P$10=1,MAX(0,ROUND(BB291+X292-AH292-AR292,2)),0)</f>
        <v>0</v>
      </c>
      <c r="BC292" s="28">
        <f>IF(_Engine!$P$11=1,MAX(0,ROUND(BC291+Y292-AI292-AS292,2)),0)</f>
        <v>0</v>
      </c>
      <c r="BD292" s="28">
        <f>IF(_Engine!$P$12=1,MAX(0,ROUND(BD291+Z292-AJ292-AT292,2)),0)</f>
        <v>0</v>
      </c>
      <c r="BE292" s="28">
        <f>ROUND(IFERROR('Debt Planner'!$C$8,0)+IFERROR(C292,0)+MAX(0,_Engine!$E$14-SUM(AA292:AJ292)),2)</f>
        <v>0</v>
      </c>
    </row>
    <row r="293" spans="1:57" x14ac:dyDescent="0.3">
      <c r="A293" s="24">
        <v>285</v>
      </c>
      <c r="B293" s="25">
        <f t="shared" ca="1" si="14"/>
        <v>54840</v>
      </c>
      <c r="C293" s="26">
        <v>0</v>
      </c>
      <c r="D293" s="27">
        <f t="shared" si="12"/>
        <v>0</v>
      </c>
      <c r="E293" s="18" t="str">
        <f>IF(_Engine!$P$3=0,"",IF((AA293+AK293)&gt;0,AA293+AK293,""))</f>
        <v/>
      </c>
      <c r="F293" s="18" t="str">
        <f>IF(_Engine!$P$4=0,"",IF((AB293+AL293)&gt;0,AB293+AL293,""))</f>
        <v/>
      </c>
      <c r="G293" s="18" t="str">
        <f>IF(_Engine!$P$5=0,"",IF((AC293+AM293)&gt;0,AC293+AM293,""))</f>
        <v/>
      </c>
      <c r="H293" s="18" t="str">
        <f>IF(_Engine!$P$6=0,"",IF((AD293+AN293)&gt;0,AD293+AN293,""))</f>
        <v/>
      </c>
      <c r="I293" s="18" t="str">
        <f>IF(_Engine!$P$7=0,"",IF((AE293+AO293)&gt;0,AE293+AO293,""))</f>
        <v/>
      </c>
      <c r="J293" s="18" t="str">
        <f>IF(_Engine!$P$8=0,"",IF((AF293+AP293)&gt;0,AF293+AP293,""))</f>
        <v/>
      </c>
      <c r="K293" s="18" t="str">
        <f>IF(_Engine!$P$9=0,"",IF((AG293+AQ293)&gt;0,AG293+AQ293,""))</f>
        <v/>
      </c>
      <c r="L293" s="18" t="str">
        <f>IF(_Engine!$P$10=0,"",IF((AH293+AR293)&gt;0,AH293+AR293,""))</f>
        <v/>
      </c>
      <c r="M293" s="18" t="str">
        <f>IF(_Engine!$P$11=0,"",IF((AI293+AS293)&gt;0,AI293+AS293,""))</f>
        <v/>
      </c>
      <c r="N293" s="18" t="str">
        <f>IF(_Engine!$P$12=0,"",IF((AJ293+AT293)&gt;0,AJ293+AT293,""))</f>
        <v/>
      </c>
      <c r="O293" s="27">
        <f t="shared" si="13"/>
        <v>0</v>
      </c>
      <c r="Q293" s="28">
        <f>IF(AND(_Engine!$P$3=1,AU292&gt;0),ROUND(AU292*_Engine!$N$3/12,2),0)</f>
        <v>0</v>
      </c>
      <c r="R293" s="28">
        <f>IF(AND(_Engine!$P$4=1,AV292&gt;0),ROUND(AV292*_Engine!$N$4/12,2),0)</f>
        <v>0</v>
      </c>
      <c r="S293" s="28">
        <f>IF(AND(_Engine!$P$5=1,AW292&gt;0),ROUND(AW292*_Engine!$N$5/12,2),0)</f>
        <v>0</v>
      </c>
      <c r="T293" s="28">
        <f>IF(AND(_Engine!$P$6=1,AX292&gt;0),ROUND(AX292*_Engine!$N$6/12,2),0)</f>
        <v>0</v>
      </c>
      <c r="U293" s="28">
        <f>IF(AND(_Engine!$P$7=1,AY292&gt;0),ROUND(AY292*_Engine!$N$7/12,2),0)</f>
        <v>0</v>
      </c>
      <c r="V293" s="28">
        <f>IF(AND(_Engine!$P$8=1,AZ292&gt;0),ROUND(AZ292*_Engine!$N$8/12,2),0)</f>
        <v>0</v>
      </c>
      <c r="W293" s="28">
        <f>IF(AND(_Engine!$P$9=1,BA292&gt;0),ROUND(BA292*_Engine!$N$9/12,2),0)</f>
        <v>0</v>
      </c>
      <c r="X293" s="28">
        <f>IF(AND(_Engine!$P$10=1,BB292&gt;0),ROUND(BB292*_Engine!$N$10/12,2),0)</f>
        <v>0</v>
      </c>
      <c r="Y293" s="28">
        <f>IF(AND(_Engine!$P$11=1,BC292&gt;0),ROUND(BC292*_Engine!$N$11/12,2),0)</f>
        <v>0</v>
      </c>
      <c r="Z293" s="28">
        <f>IF(AND(_Engine!$P$12=1,BD292&gt;0),ROUND(BD292*_Engine!$N$12/12,2),0)</f>
        <v>0</v>
      </c>
      <c r="AA293" s="28">
        <f>IF(AND(_Engine!$P$3=1,AU292&gt;0),ROUND(MIN(_Engine!$O$3,AU292+Q293),2),0)</f>
        <v>0</v>
      </c>
      <c r="AB293" s="28">
        <f>IF(AND(_Engine!$P$4=1,AV292&gt;0),ROUND(MIN(_Engine!$O$4,AV292+R293),2),0)</f>
        <v>0</v>
      </c>
      <c r="AC293" s="28">
        <f>IF(AND(_Engine!$P$5=1,AW292&gt;0),ROUND(MIN(_Engine!$O$5,AW292+S293),2),0)</f>
        <v>0</v>
      </c>
      <c r="AD293" s="28">
        <f>IF(AND(_Engine!$P$6=1,AX292&gt;0),ROUND(MIN(_Engine!$O$6,AX292+T293),2),0)</f>
        <v>0</v>
      </c>
      <c r="AE293" s="28">
        <f>IF(AND(_Engine!$P$7=1,AY292&gt;0),ROUND(MIN(_Engine!$O$7,AY292+U293),2),0)</f>
        <v>0</v>
      </c>
      <c r="AF293" s="28">
        <f>IF(AND(_Engine!$P$8=1,AZ292&gt;0),ROUND(MIN(_Engine!$O$8,AZ292+V293),2),0)</f>
        <v>0</v>
      </c>
      <c r="AG293" s="28">
        <f>IF(AND(_Engine!$P$9=1,BA292&gt;0),ROUND(MIN(_Engine!$O$9,BA292+W293),2),0)</f>
        <v>0</v>
      </c>
      <c r="AH293" s="28">
        <f>IF(AND(_Engine!$P$10=1,BB292&gt;0),ROUND(MIN(_Engine!$O$10,BB292+X293),2),0)</f>
        <v>0</v>
      </c>
      <c r="AI293" s="28">
        <f>IF(AND(_Engine!$P$11=1,BC292&gt;0),ROUND(MIN(_Engine!$O$11,BC292+Y293),2),0)</f>
        <v>0</v>
      </c>
      <c r="AJ293" s="28">
        <f>IF(AND(_Engine!$P$12=1,BD292&gt;0),ROUND(MIN(_Engine!$O$12,BD292+Z293),2),0)</f>
        <v>0</v>
      </c>
      <c r="AK293" s="28">
        <f>IF(AND(_Engine!$P$3=1,AU292&gt;0),ROUND(MAX(0,MIN(AU292+Q293-AA293,BE293-0)),2),0)</f>
        <v>0</v>
      </c>
      <c r="AL293" s="28">
        <f>IF(AND(_Engine!$P$4=1,AV292&gt;0),ROUND(MAX(0,MIN(AV292+R293-AB293,BE293-SUM(AK293:AK293))),2),0)</f>
        <v>0</v>
      </c>
      <c r="AM293" s="28">
        <f>IF(AND(_Engine!$P$5=1,AW292&gt;0),ROUND(MAX(0,MIN(AW292+S293-AC293,BE293-SUM(AK293:AL293))),2),0)</f>
        <v>0</v>
      </c>
      <c r="AN293" s="28">
        <f>IF(AND(_Engine!$P$6=1,AX292&gt;0),ROUND(MAX(0,MIN(AX292+T293-AD293,BE293-SUM(AK293:AM293))),2),0)</f>
        <v>0</v>
      </c>
      <c r="AO293" s="28">
        <f>IF(AND(_Engine!$P$7=1,AY292&gt;0),ROUND(MAX(0,MIN(AY292+U293-AE293,BE293-SUM(AK293:AN293))),2),0)</f>
        <v>0</v>
      </c>
      <c r="AP293" s="28">
        <f>IF(AND(_Engine!$P$8=1,AZ292&gt;0),ROUND(MAX(0,MIN(AZ292+V293-AF293,BE293-SUM(AK293:AO293))),2),0)</f>
        <v>0</v>
      </c>
      <c r="AQ293" s="28">
        <f>IF(AND(_Engine!$P$9=1,BA292&gt;0),ROUND(MAX(0,MIN(BA292+W293-AG293,BE293-SUM(AK293:AP293))),2),0)</f>
        <v>0</v>
      </c>
      <c r="AR293" s="28">
        <f>IF(AND(_Engine!$P$10=1,BB292&gt;0),ROUND(MAX(0,MIN(BB292+X293-AH293,BE293-SUM(AK293:AQ293))),2),0)</f>
        <v>0</v>
      </c>
      <c r="AS293" s="28">
        <f>IF(AND(_Engine!$P$11=1,BC292&gt;0),ROUND(MAX(0,MIN(BC292+Y293-AI293,BE293-SUM(AK293:AR293))),2),0)</f>
        <v>0</v>
      </c>
      <c r="AT293" s="28">
        <f>IF(AND(_Engine!$P$12=1,BD292&gt;0),ROUND(MAX(0,MIN(BD292+Z293-AJ293,BE293-SUM(AK293:AS293))),2),0)</f>
        <v>0</v>
      </c>
      <c r="AU293" s="28">
        <f>IF(_Engine!$P$3=1,MAX(0,ROUND(AU292+Q293-AA293-AK293,2)),0)</f>
        <v>0</v>
      </c>
      <c r="AV293" s="28">
        <f>IF(_Engine!$P$4=1,MAX(0,ROUND(AV292+R293-AB293-AL293,2)),0)</f>
        <v>0</v>
      </c>
      <c r="AW293" s="28">
        <f>IF(_Engine!$P$5=1,MAX(0,ROUND(AW292+S293-AC293-AM293,2)),0)</f>
        <v>0</v>
      </c>
      <c r="AX293" s="28">
        <f>IF(_Engine!$P$6=1,MAX(0,ROUND(AX292+T293-AD293-AN293,2)),0)</f>
        <v>0</v>
      </c>
      <c r="AY293" s="28">
        <f>IF(_Engine!$P$7=1,MAX(0,ROUND(AY292+U293-AE293-AO293,2)),0)</f>
        <v>0</v>
      </c>
      <c r="AZ293" s="28">
        <f>IF(_Engine!$P$8=1,MAX(0,ROUND(AZ292+V293-AF293-AP293,2)),0)</f>
        <v>0</v>
      </c>
      <c r="BA293" s="28">
        <f>IF(_Engine!$P$9=1,MAX(0,ROUND(BA292+W293-AG293-AQ293,2)),0)</f>
        <v>0</v>
      </c>
      <c r="BB293" s="28">
        <f>IF(_Engine!$P$10=1,MAX(0,ROUND(BB292+X293-AH293-AR293,2)),0)</f>
        <v>0</v>
      </c>
      <c r="BC293" s="28">
        <f>IF(_Engine!$P$11=1,MAX(0,ROUND(BC292+Y293-AI293-AS293,2)),0)</f>
        <v>0</v>
      </c>
      <c r="BD293" s="28">
        <f>IF(_Engine!$P$12=1,MAX(0,ROUND(BD292+Z293-AJ293-AT293,2)),0)</f>
        <v>0</v>
      </c>
      <c r="BE293" s="28">
        <f>ROUND(IFERROR('Debt Planner'!$C$8,0)+IFERROR(C293,0)+MAX(0,_Engine!$E$14-SUM(AA293:AJ293)),2)</f>
        <v>0</v>
      </c>
    </row>
    <row r="294" spans="1:57" x14ac:dyDescent="0.3">
      <c r="A294" s="24">
        <v>286</v>
      </c>
      <c r="B294" s="25">
        <f t="shared" ca="1" si="14"/>
        <v>54868</v>
      </c>
      <c r="C294" s="26">
        <v>0</v>
      </c>
      <c r="D294" s="27">
        <f t="shared" si="12"/>
        <v>0</v>
      </c>
      <c r="E294" s="18" t="str">
        <f>IF(_Engine!$P$3=0,"",IF((AA294+AK294)&gt;0,AA294+AK294,""))</f>
        <v/>
      </c>
      <c r="F294" s="18" t="str">
        <f>IF(_Engine!$P$4=0,"",IF((AB294+AL294)&gt;0,AB294+AL294,""))</f>
        <v/>
      </c>
      <c r="G294" s="18" t="str">
        <f>IF(_Engine!$P$5=0,"",IF((AC294+AM294)&gt;0,AC294+AM294,""))</f>
        <v/>
      </c>
      <c r="H294" s="18" t="str">
        <f>IF(_Engine!$P$6=0,"",IF((AD294+AN294)&gt;0,AD294+AN294,""))</f>
        <v/>
      </c>
      <c r="I294" s="18" t="str">
        <f>IF(_Engine!$P$7=0,"",IF((AE294+AO294)&gt;0,AE294+AO294,""))</f>
        <v/>
      </c>
      <c r="J294" s="18" t="str">
        <f>IF(_Engine!$P$8=0,"",IF((AF294+AP294)&gt;0,AF294+AP294,""))</f>
        <v/>
      </c>
      <c r="K294" s="18" t="str">
        <f>IF(_Engine!$P$9=0,"",IF((AG294+AQ294)&gt;0,AG294+AQ294,""))</f>
        <v/>
      </c>
      <c r="L294" s="18" t="str">
        <f>IF(_Engine!$P$10=0,"",IF((AH294+AR294)&gt;0,AH294+AR294,""))</f>
        <v/>
      </c>
      <c r="M294" s="18" t="str">
        <f>IF(_Engine!$P$11=0,"",IF((AI294+AS294)&gt;0,AI294+AS294,""))</f>
        <v/>
      </c>
      <c r="N294" s="18" t="str">
        <f>IF(_Engine!$P$12=0,"",IF((AJ294+AT294)&gt;0,AJ294+AT294,""))</f>
        <v/>
      </c>
      <c r="O294" s="27">
        <f t="shared" si="13"/>
        <v>0</v>
      </c>
      <c r="Q294" s="28">
        <f>IF(AND(_Engine!$P$3=1,AU293&gt;0),ROUND(AU293*_Engine!$N$3/12,2),0)</f>
        <v>0</v>
      </c>
      <c r="R294" s="28">
        <f>IF(AND(_Engine!$P$4=1,AV293&gt;0),ROUND(AV293*_Engine!$N$4/12,2),0)</f>
        <v>0</v>
      </c>
      <c r="S294" s="28">
        <f>IF(AND(_Engine!$P$5=1,AW293&gt;0),ROUND(AW293*_Engine!$N$5/12,2),0)</f>
        <v>0</v>
      </c>
      <c r="T294" s="28">
        <f>IF(AND(_Engine!$P$6=1,AX293&gt;0),ROUND(AX293*_Engine!$N$6/12,2),0)</f>
        <v>0</v>
      </c>
      <c r="U294" s="28">
        <f>IF(AND(_Engine!$P$7=1,AY293&gt;0),ROUND(AY293*_Engine!$N$7/12,2),0)</f>
        <v>0</v>
      </c>
      <c r="V294" s="28">
        <f>IF(AND(_Engine!$P$8=1,AZ293&gt;0),ROUND(AZ293*_Engine!$N$8/12,2),0)</f>
        <v>0</v>
      </c>
      <c r="W294" s="28">
        <f>IF(AND(_Engine!$P$9=1,BA293&gt;0),ROUND(BA293*_Engine!$N$9/12,2),0)</f>
        <v>0</v>
      </c>
      <c r="X294" s="28">
        <f>IF(AND(_Engine!$P$10=1,BB293&gt;0),ROUND(BB293*_Engine!$N$10/12,2),0)</f>
        <v>0</v>
      </c>
      <c r="Y294" s="28">
        <f>IF(AND(_Engine!$P$11=1,BC293&gt;0),ROUND(BC293*_Engine!$N$11/12,2),0)</f>
        <v>0</v>
      </c>
      <c r="Z294" s="28">
        <f>IF(AND(_Engine!$P$12=1,BD293&gt;0),ROUND(BD293*_Engine!$N$12/12,2),0)</f>
        <v>0</v>
      </c>
      <c r="AA294" s="28">
        <f>IF(AND(_Engine!$P$3=1,AU293&gt;0),ROUND(MIN(_Engine!$O$3,AU293+Q294),2),0)</f>
        <v>0</v>
      </c>
      <c r="AB294" s="28">
        <f>IF(AND(_Engine!$P$4=1,AV293&gt;0),ROUND(MIN(_Engine!$O$4,AV293+R294),2),0)</f>
        <v>0</v>
      </c>
      <c r="AC294" s="28">
        <f>IF(AND(_Engine!$P$5=1,AW293&gt;0),ROUND(MIN(_Engine!$O$5,AW293+S294),2),0)</f>
        <v>0</v>
      </c>
      <c r="AD294" s="28">
        <f>IF(AND(_Engine!$P$6=1,AX293&gt;0),ROUND(MIN(_Engine!$O$6,AX293+T294),2),0)</f>
        <v>0</v>
      </c>
      <c r="AE294" s="28">
        <f>IF(AND(_Engine!$P$7=1,AY293&gt;0),ROUND(MIN(_Engine!$O$7,AY293+U294),2),0)</f>
        <v>0</v>
      </c>
      <c r="AF294" s="28">
        <f>IF(AND(_Engine!$P$8=1,AZ293&gt;0),ROUND(MIN(_Engine!$O$8,AZ293+V294),2),0)</f>
        <v>0</v>
      </c>
      <c r="AG294" s="28">
        <f>IF(AND(_Engine!$P$9=1,BA293&gt;0),ROUND(MIN(_Engine!$O$9,BA293+W294),2),0)</f>
        <v>0</v>
      </c>
      <c r="AH294" s="28">
        <f>IF(AND(_Engine!$P$10=1,BB293&gt;0),ROUND(MIN(_Engine!$O$10,BB293+X294),2),0)</f>
        <v>0</v>
      </c>
      <c r="AI294" s="28">
        <f>IF(AND(_Engine!$P$11=1,BC293&gt;0),ROUND(MIN(_Engine!$O$11,BC293+Y294),2),0)</f>
        <v>0</v>
      </c>
      <c r="AJ294" s="28">
        <f>IF(AND(_Engine!$P$12=1,BD293&gt;0),ROUND(MIN(_Engine!$O$12,BD293+Z294),2),0)</f>
        <v>0</v>
      </c>
      <c r="AK294" s="28">
        <f>IF(AND(_Engine!$P$3=1,AU293&gt;0),ROUND(MAX(0,MIN(AU293+Q294-AA294,BE294-0)),2),0)</f>
        <v>0</v>
      </c>
      <c r="AL294" s="28">
        <f>IF(AND(_Engine!$P$4=1,AV293&gt;0),ROUND(MAX(0,MIN(AV293+R294-AB294,BE294-SUM(AK294:AK294))),2),0)</f>
        <v>0</v>
      </c>
      <c r="AM294" s="28">
        <f>IF(AND(_Engine!$P$5=1,AW293&gt;0),ROUND(MAX(0,MIN(AW293+S294-AC294,BE294-SUM(AK294:AL294))),2),0)</f>
        <v>0</v>
      </c>
      <c r="AN294" s="28">
        <f>IF(AND(_Engine!$P$6=1,AX293&gt;0),ROUND(MAX(0,MIN(AX293+T294-AD294,BE294-SUM(AK294:AM294))),2),0)</f>
        <v>0</v>
      </c>
      <c r="AO294" s="28">
        <f>IF(AND(_Engine!$P$7=1,AY293&gt;0),ROUND(MAX(0,MIN(AY293+U294-AE294,BE294-SUM(AK294:AN294))),2),0)</f>
        <v>0</v>
      </c>
      <c r="AP294" s="28">
        <f>IF(AND(_Engine!$P$8=1,AZ293&gt;0),ROUND(MAX(0,MIN(AZ293+V294-AF294,BE294-SUM(AK294:AO294))),2),0)</f>
        <v>0</v>
      </c>
      <c r="AQ294" s="28">
        <f>IF(AND(_Engine!$P$9=1,BA293&gt;0),ROUND(MAX(0,MIN(BA293+W294-AG294,BE294-SUM(AK294:AP294))),2),0)</f>
        <v>0</v>
      </c>
      <c r="AR294" s="28">
        <f>IF(AND(_Engine!$P$10=1,BB293&gt;0),ROUND(MAX(0,MIN(BB293+X294-AH294,BE294-SUM(AK294:AQ294))),2),0)</f>
        <v>0</v>
      </c>
      <c r="AS294" s="28">
        <f>IF(AND(_Engine!$P$11=1,BC293&gt;0),ROUND(MAX(0,MIN(BC293+Y294-AI294,BE294-SUM(AK294:AR294))),2),0)</f>
        <v>0</v>
      </c>
      <c r="AT294" s="28">
        <f>IF(AND(_Engine!$P$12=1,BD293&gt;0),ROUND(MAX(0,MIN(BD293+Z294-AJ294,BE294-SUM(AK294:AS294))),2),0)</f>
        <v>0</v>
      </c>
      <c r="AU294" s="28">
        <f>IF(_Engine!$P$3=1,MAX(0,ROUND(AU293+Q294-AA294-AK294,2)),0)</f>
        <v>0</v>
      </c>
      <c r="AV294" s="28">
        <f>IF(_Engine!$P$4=1,MAX(0,ROUND(AV293+R294-AB294-AL294,2)),0)</f>
        <v>0</v>
      </c>
      <c r="AW294" s="28">
        <f>IF(_Engine!$P$5=1,MAX(0,ROUND(AW293+S294-AC294-AM294,2)),0)</f>
        <v>0</v>
      </c>
      <c r="AX294" s="28">
        <f>IF(_Engine!$P$6=1,MAX(0,ROUND(AX293+T294-AD294-AN294,2)),0)</f>
        <v>0</v>
      </c>
      <c r="AY294" s="28">
        <f>IF(_Engine!$P$7=1,MAX(0,ROUND(AY293+U294-AE294-AO294,2)),0)</f>
        <v>0</v>
      </c>
      <c r="AZ294" s="28">
        <f>IF(_Engine!$P$8=1,MAX(0,ROUND(AZ293+V294-AF294-AP294,2)),0)</f>
        <v>0</v>
      </c>
      <c r="BA294" s="28">
        <f>IF(_Engine!$P$9=1,MAX(0,ROUND(BA293+W294-AG294-AQ294,2)),0)</f>
        <v>0</v>
      </c>
      <c r="BB294" s="28">
        <f>IF(_Engine!$P$10=1,MAX(0,ROUND(BB293+X294-AH294-AR294,2)),0)</f>
        <v>0</v>
      </c>
      <c r="BC294" s="28">
        <f>IF(_Engine!$P$11=1,MAX(0,ROUND(BC293+Y294-AI294-AS294,2)),0)</f>
        <v>0</v>
      </c>
      <c r="BD294" s="28">
        <f>IF(_Engine!$P$12=1,MAX(0,ROUND(BD293+Z294-AJ294-AT294,2)),0)</f>
        <v>0</v>
      </c>
      <c r="BE294" s="28">
        <f>ROUND(IFERROR('Debt Planner'!$C$8,0)+IFERROR(C294,0)+MAX(0,_Engine!$E$14-SUM(AA294:AJ294)),2)</f>
        <v>0</v>
      </c>
    </row>
    <row r="295" spans="1:57" x14ac:dyDescent="0.3">
      <c r="A295" s="24">
        <v>287</v>
      </c>
      <c r="B295" s="25">
        <f t="shared" ca="1" si="14"/>
        <v>54899</v>
      </c>
      <c r="C295" s="26">
        <v>0</v>
      </c>
      <c r="D295" s="27">
        <f t="shared" si="12"/>
        <v>0</v>
      </c>
      <c r="E295" s="18" t="str">
        <f>IF(_Engine!$P$3=0,"",IF((AA295+AK295)&gt;0,AA295+AK295,""))</f>
        <v/>
      </c>
      <c r="F295" s="18" t="str">
        <f>IF(_Engine!$P$4=0,"",IF((AB295+AL295)&gt;0,AB295+AL295,""))</f>
        <v/>
      </c>
      <c r="G295" s="18" t="str">
        <f>IF(_Engine!$P$5=0,"",IF((AC295+AM295)&gt;0,AC295+AM295,""))</f>
        <v/>
      </c>
      <c r="H295" s="18" t="str">
        <f>IF(_Engine!$P$6=0,"",IF((AD295+AN295)&gt;0,AD295+AN295,""))</f>
        <v/>
      </c>
      <c r="I295" s="18" t="str">
        <f>IF(_Engine!$P$7=0,"",IF((AE295+AO295)&gt;0,AE295+AO295,""))</f>
        <v/>
      </c>
      <c r="J295" s="18" t="str">
        <f>IF(_Engine!$P$8=0,"",IF((AF295+AP295)&gt;0,AF295+AP295,""))</f>
        <v/>
      </c>
      <c r="K295" s="18" t="str">
        <f>IF(_Engine!$P$9=0,"",IF((AG295+AQ295)&gt;0,AG295+AQ295,""))</f>
        <v/>
      </c>
      <c r="L295" s="18" t="str">
        <f>IF(_Engine!$P$10=0,"",IF((AH295+AR295)&gt;0,AH295+AR295,""))</f>
        <v/>
      </c>
      <c r="M295" s="18" t="str">
        <f>IF(_Engine!$P$11=0,"",IF((AI295+AS295)&gt;0,AI295+AS295,""))</f>
        <v/>
      </c>
      <c r="N295" s="18" t="str">
        <f>IF(_Engine!$P$12=0,"",IF((AJ295+AT295)&gt;0,AJ295+AT295,""))</f>
        <v/>
      </c>
      <c r="O295" s="27">
        <f t="shared" si="13"/>
        <v>0</v>
      </c>
      <c r="Q295" s="28">
        <f>IF(AND(_Engine!$P$3=1,AU294&gt;0),ROUND(AU294*_Engine!$N$3/12,2),0)</f>
        <v>0</v>
      </c>
      <c r="R295" s="28">
        <f>IF(AND(_Engine!$P$4=1,AV294&gt;0),ROUND(AV294*_Engine!$N$4/12,2),0)</f>
        <v>0</v>
      </c>
      <c r="S295" s="28">
        <f>IF(AND(_Engine!$P$5=1,AW294&gt;0),ROUND(AW294*_Engine!$N$5/12,2),0)</f>
        <v>0</v>
      </c>
      <c r="T295" s="28">
        <f>IF(AND(_Engine!$P$6=1,AX294&gt;0),ROUND(AX294*_Engine!$N$6/12,2),0)</f>
        <v>0</v>
      </c>
      <c r="U295" s="28">
        <f>IF(AND(_Engine!$P$7=1,AY294&gt;0),ROUND(AY294*_Engine!$N$7/12,2),0)</f>
        <v>0</v>
      </c>
      <c r="V295" s="28">
        <f>IF(AND(_Engine!$P$8=1,AZ294&gt;0),ROUND(AZ294*_Engine!$N$8/12,2),0)</f>
        <v>0</v>
      </c>
      <c r="W295" s="28">
        <f>IF(AND(_Engine!$P$9=1,BA294&gt;0),ROUND(BA294*_Engine!$N$9/12,2),0)</f>
        <v>0</v>
      </c>
      <c r="X295" s="28">
        <f>IF(AND(_Engine!$P$10=1,BB294&gt;0),ROUND(BB294*_Engine!$N$10/12,2),0)</f>
        <v>0</v>
      </c>
      <c r="Y295" s="28">
        <f>IF(AND(_Engine!$P$11=1,BC294&gt;0),ROUND(BC294*_Engine!$N$11/12,2),0)</f>
        <v>0</v>
      </c>
      <c r="Z295" s="28">
        <f>IF(AND(_Engine!$P$12=1,BD294&gt;0),ROUND(BD294*_Engine!$N$12/12,2),0)</f>
        <v>0</v>
      </c>
      <c r="AA295" s="28">
        <f>IF(AND(_Engine!$P$3=1,AU294&gt;0),ROUND(MIN(_Engine!$O$3,AU294+Q295),2),0)</f>
        <v>0</v>
      </c>
      <c r="AB295" s="28">
        <f>IF(AND(_Engine!$P$4=1,AV294&gt;0),ROUND(MIN(_Engine!$O$4,AV294+R295),2),0)</f>
        <v>0</v>
      </c>
      <c r="AC295" s="28">
        <f>IF(AND(_Engine!$P$5=1,AW294&gt;0),ROUND(MIN(_Engine!$O$5,AW294+S295),2),0)</f>
        <v>0</v>
      </c>
      <c r="AD295" s="28">
        <f>IF(AND(_Engine!$P$6=1,AX294&gt;0),ROUND(MIN(_Engine!$O$6,AX294+T295),2),0)</f>
        <v>0</v>
      </c>
      <c r="AE295" s="28">
        <f>IF(AND(_Engine!$P$7=1,AY294&gt;0),ROUND(MIN(_Engine!$O$7,AY294+U295),2),0)</f>
        <v>0</v>
      </c>
      <c r="AF295" s="28">
        <f>IF(AND(_Engine!$P$8=1,AZ294&gt;0),ROUND(MIN(_Engine!$O$8,AZ294+V295),2),0)</f>
        <v>0</v>
      </c>
      <c r="AG295" s="28">
        <f>IF(AND(_Engine!$P$9=1,BA294&gt;0),ROUND(MIN(_Engine!$O$9,BA294+W295),2),0)</f>
        <v>0</v>
      </c>
      <c r="AH295" s="28">
        <f>IF(AND(_Engine!$P$10=1,BB294&gt;0),ROUND(MIN(_Engine!$O$10,BB294+X295),2),0)</f>
        <v>0</v>
      </c>
      <c r="AI295" s="28">
        <f>IF(AND(_Engine!$P$11=1,BC294&gt;0),ROUND(MIN(_Engine!$O$11,BC294+Y295),2),0)</f>
        <v>0</v>
      </c>
      <c r="AJ295" s="28">
        <f>IF(AND(_Engine!$P$12=1,BD294&gt;0),ROUND(MIN(_Engine!$O$12,BD294+Z295),2),0)</f>
        <v>0</v>
      </c>
      <c r="AK295" s="28">
        <f>IF(AND(_Engine!$P$3=1,AU294&gt;0),ROUND(MAX(0,MIN(AU294+Q295-AA295,BE295-0)),2),0)</f>
        <v>0</v>
      </c>
      <c r="AL295" s="28">
        <f>IF(AND(_Engine!$P$4=1,AV294&gt;0),ROUND(MAX(0,MIN(AV294+R295-AB295,BE295-SUM(AK295:AK295))),2),0)</f>
        <v>0</v>
      </c>
      <c r="AM295" s="28">
        <f>IF(AND(_Engine!$P$5=1,AW294&gt;0),ROUND(MAX(0,MIN(AW294+S295-AC295,BE295-SUM(AK295:AL295))),2),0)</f>
        <v>0</v>
      </c>
      <c r="AN295" s="28">
        <f>IF(AND(_Engine!$P$6=1,AX294&gt;0),ROUND(MAX(0,MIN(AX294+T295-AD295,BE295-SUM(AK295:AM295))),2),0)</f>
        <v>0</v>
      </c>
      <c r="AO295" s="28">
        <f>IF(AND(_Engine!$P$7=1,AY294&gt;0),ROUND(MAX(0,MIN(AY294+U295-AE295,BE295-SUM(AK295:AN295))),2),0)</f>
        <v>0</v>
      </c>
      <c r="AP295" s="28">
        <f>IF(AND(_Engine!$P$8=1,AZ294&gt;0),ROUND(MAX(0,MIN(AZ294+V295-AF295,BE295-SUM(AK295:AO295))),2),0)</f>
        <v>0</v>
      </c>
      <c r="AQ295" s="28">
        <f>IF(AND(_Engine!$P$9=1,BA294&gt;0),ROUND(MAX(0,MIN(BA294+W295-AG295,BE295-SUM(AK295:AP295))),2),0)</f>
        <v>0</v>
      </c>
      <c r="AR295" s="28">
        <f>IF(AND(_Engine!$P$10=1,BB294&gt;0),ROUND(MAX(0,MIN(BB294+X295-AH295,BE295-SUM(AK295:AQ295))),2),0)</f>
        <v>0</v>
      </c>
      <c r="AS295" s="28">
        <f>IF(AND(_Engine!$P$11=1,BC294&gt;0),ROUND(MAX(0,MIN(BC294+Y295-AI295,BE295-SUM(AK295:AR295))),2),0)</f>
        <v>0</v>
      </c>
      <c r="AT295" s="28">
        <f>IF(AND(_Engine!$P$12=1,BD294&gt;0),ROUND(MAX(0,MIN(BD294+Z295-AJ295,BE295-SUM(AK295:AS295))),2),0)</f>
        <v>0</v>
      </c>
      <c r="AU295" s="28">
        <f>IF(_Engine!$P$3=1,MAX(0,ROUND(AU294+Q295-AA295-AK295,2)),0)</f>
        <v>0</v>
      </c>
      <c r="AV295" s="28">
        <f>IF(_Engine!$P$4=1,MAX(0,ROUND(AV294+R295-AB295-AL295,2)),0)</f>
        <v>0</v>
      </c>
      <c r="AW295" s="28">
        <f>IF(_Engine!$P$5=1,MAX(0,ROUND(AW294+S295-AC295-AM295,2)),0)</f>
        <v>0</v>
      </c>
      <c r="AX295" s="28">
        <f>IF(_Engine!$P$6=1,MAX(0,ROUND(AX294+T295-AD295-AN295,2)),0)</f>
        <v>0</v>
      </c>
      <c r="AY295" s="28">
        <f>IF(_Engine!$P$7=1,MAX(0,ROUND(AY294+U295-AE295-AO295,2)),0)</f>
        <v>0</v>
      </c>
      <c r="AZ295" s="28">
        <f>IF(_Engine!$P$8=1,MAX(0,ROUND(AZ294+V295-AF295-AP295,2)),0)</f>
        <v>0</v>
      </c>
      <c r="BA295" s="28">
        <f>IF(_Engine!$P$9=1,MAX(0,ROUND(BA294+W295-AG295-AQ295,2)),0)</f>
        <v>0</v>
      </c>
      <c r="BB295" s="28">
        <f>IF(_Engine!$P$10=1,MAX(0,ROUND(BB294+X295-AH295-AR295,2)),0)</f>
        <v>0</v>
      </c>
      <c r="BC295" s="28">
        <f>IF(_Engine!$P$11=1,MAX(0,ROUND(BC294+Y295-AI295-AS295,2)),0)</f>
        <v>0</v>
      </c>
      <c r="BD295" s="28">
        <f>IF(_Engine!$P$12=1,MAX(0,ROUND(BD294+Z295-AJ295-AT295,2)),0)</f>
        <v>0</v>
      </c>
      <c r="BE295" s="28">
        <f>ROUND(IFERROR('Debt Planner'!$C$8,0)+IFERROR(C295,0)+MAX(0,_Engine!$E$14-SUM(AA295:AJ295)),2)</f>
        <v>0</v>
      </c>
    </row>
    <row r="296" spans="1:57" x14ac:dyDescent="0.3">
      <c r="A296" s="24">
        <v>288</v>
      </c>
      <c r="B296" s="25">
        <f t="shared" ca="1" si="14"/>
        <v>54929</v>
      </c>
      <c r="C296" s="26">
        <v>0</v>
      </c>
      <c r="D296" s="27">
        <f t="shared" si="12"/>
        <v>0</v>
      </c>
      <c r="E296" s="18" t="str">
        <f>IF(_Engine!$P$3=0,"",IF((AA296+AK296)&gt;0,AA296+AK296,""))</f>
        <v/>
      </c>
      <c r="F296" s="18" t="str">
        <f>IF(_Engine!$P$4=0,"",IF((AB296+AL296)&gt;0,AB296+AL296,""))</f>
        <v/>
      </c>
      <c r="G296" s="18" t="str">
        <f>IF(_Engine!$P$5=0,"",IF((AC296+AM296)&gt;0,AC296+AM296,""))</f>
        <v/>
      </c>
      <c r="H296" s="18" t="str">
        <f>IF(_Engine!$P$6=0,"",IF((AD296+AN296)&gt;0,AD296+AN296,""))</f>
        <v/>
      </c>
      <c r="I296" s="18" t="str">
        <f>IF(_Engine!$P$7=0,"",IF((AE296+AO296)&gt;0,AE296+AO296,""))</f>
        <v/>
      </c>
      <c r="J296" s="18" t="str">
        <f>IF(_Engine!$P$8=0,"",IF((AF296+AP296)&gt;0,AF296+AP296,""))</f>
        <v/>
      </c>
      <c r="K296" s="18" t="str">
        <f>IF(_Engine!$P$9=0,"",IF((AG296+AQ296)&gt;0,AG296+AQ296,""))</f>
        <v/>
      </c>
      <c r="L296" s="18" t="str">
        <f>IF(_Engine!$P$10=0,"",IF((AH296+AR296)&gt;0,AH296+AR296,""))</f>
        <v/>
      </c>
      <c r="M296" s="18" t="str">
        <f>IF(_Engine!$P$11=0,"",IF((AI296+AS296)&gt;0,AI296+AS296,""))</f>
        <v/>
      </c>
      <c r="N296" s="18" t="str">
        <f>IF(_Engine!$P$12=0,"",IF((AJ296+AT296)&gt;0,AJ296+AT296,""))</f>
        <v/>
      </c>
      <c r="O296" s="27">
        <f t="shared" si="13"/>
        <v>0</v>
      </c>
      <c r="Q296" s="28">
        <f>IF(AND(_Engine!$P$3=1,AU295&gt;0),ROUND(AU295*_Engine!$N$3/12,2),0)</f>
        <v>0</v>
      </c>
      <c r="R296" s="28">
        <f>IF(AND(_Engine!$P$4=1,AV295&gt;0),ROUND(AV295*_Engine!$N$4/12,2),0)</f>
        <v>0</v>
      </c>
      <c r="S296" s="28">
        <f>IF(AND(_Engine!$P$5=1,AW295&gt;0),ROUND(AW295*_Engine!$N$5/12,2),0)</f>
        <v>0</v>
      </c>
      <c r="T296" s="28">
        <f>IF(AND(_Engine!$P$6=1,AX295&gt;0),ROUND(AX295*_Engine!$N$6/12,2),0)</f>
        <v>0</v>
      </c>
      <c r="U296" s="28">
        <f>IF(AND(_Engine!$P$7=1,AY295&gt;0),ROUND(AY295*_Engine!$N$7/12,2),0)</f>
        <v>0</v>
      </c>
      <c r="V296" s="28">
        <f>IF(AND(_Engine!$P$8=1,AZ295&gt;0),ROUND(AZ295*_Engine!$N$8/12,2),0)</f>
        <v>0</v>
      </c>
      <c r="W296" s="28">
        <f>IF(AND(_Engine!$P$9=1,BA295&gt;0),ROUND(BA295*_Engine!$N$9/12,2),0)</f>
        <v>0</v>
      </c>
      <c r="X296" s="28">
        <f>IF(AND(_Engine!$P$10=1,BB295&gt;0),ROUND(BB295*_Engine!$N$10/12,2),0)</f>
        <v>0</v>
      </c>
      <c r="Y296" s="28">
        <f>IF(AND(_Engine!$P$11=1,BC295&gt;0),ROUND(BC295*_Engine!$N$11/12,2),0)</f>
        <v>0</v>
      </c>
      <c r="Z296" s="28">
        <f>IF(AND(_Engine!$P$12=1,BD295&gt;0),ROUND(BD295*_Engine!$N$12/12,2),0)</f>
        <v>0</v>
      </c>
      <c r="AA296" s="28">
        <f>IF(AND(_Engine!$P$3=1,AU295&gt;0),ROUND(MIN(_Engine!$O$3,AU295+Q296),2),0)</f>
        <v>0</v>
      </c>
      <c r="AB296" s="28">
        <f>IF(AND(_Engine!$P$4=1,AV295&gt;0),ROUND(MIN(_Engine!$O$4,AV295+R296),2),0)</f>
        <v>0</v>
      </c>
      <c r="AC296" s="28">
        <f>IF(AND(_Engine!$P$5=1,AW295&gt;0),ROUND(MIN(_Engine!$O$5,AW295+S296),2),0)</f>
        <v>0</v>
      </c>
      <c r="AD296" s="28">
        <f>IF(AND(_Engine!$P$6=1,AX295&gt;0),ROUND(MIN(_Engine!$O$6,AX295+T296),2),0)</f>
        <v>0</v>
      </c>
      <c r="AE296" s="28">
        <f>IF(AND(_Engine!$P$7=1,AY295&gt;0),ROUND(MIN(_Engine!$O$7,AY295+U296),2),0)</f>
        <v>0</v>
      </c>
      <c r="AF296" s="28">
        <f>IF(AND(_Engine!$P$8=1,AZ295&gt;0),ROUND(MIN(_Engine!$O$8,AZ295+V296),2),0)</f>
        <v>0</v>
      </c>
      <c r="AG296" s="28">
        <f>IF(AND(_Engine!$P$9=1,BA295&gt;0),ROUND(MIN(_Engine!$O$9,BA295+W296),2),0)</f>
        <v>0</v>
      </c>
      <c r="AH296" s="28">
        <f>IF(AND(_Engine!$P$10=1,BB295&gt;0),ROUND(MIN(_Engine!$O$10,BB295+X296),2),0)</f>
        <v>0</v>
      </c>
      <c r="AI296" s="28">
        <f>IF(AND(_Engine!$P$11=1,BC295&gt;0),ROUND(MIN(_Engine!$O$11,BC295+Y296),2),0)</f>
        <v>0</v>
      </c>
      <c r="AJ296" s="28">
        <f>IF(AND(_Engine!$P$12=1,BD295&gt;0),ROUND(MIN(_Engine!$O$12,BD295+Z296),2),0)</f>
        <v>0</v>
      </c>
      <c r="AK296" s="28">
        <f>IF(AND(_Engine!$P$3=1,AU295&gt;0),ROUND(MAX(0,MIN(AU295+Q296-AA296,BE296-0)),2),0)</f>
        <v>0</v>
      </c>
      <c r="AL296" s="28">
        <f>IF(AND(_Engine!$P$4=1,AV295&gt;0),ROUND(MAX(0,MIN(AV295+R296-AB296,BE296-SUM(AK296:AK296))),2),0)</f>
        <v>0</v>
      </c>
      <c r="AM296" s="28">
        <f>IF(AND(_Engine!$P$5=1,AW295&gt;0),ROUND(MAX(0,MIN(AW295+S296-AC296,BE296-SUM(AK296:AL296))),2),0)</f>
        <v>0</v>
      </c>
      <c r="AN296" s="28">
        <f>IF(AND(_Engine!$P$6=1,AX295&gt;0),ROUND(MAX(0,MIN(AX295+T296-AD296,BE296-SUM(AK296:AM296))),2),0)</f>
        <v>0</v>
      </c>
      <c r="AO296" s="28">
        <f>IF(AND(_Engine!$P$7=1,AY295&gt;0),ROUND(MAX(0,MIN(AY295+U296-AE296,BE296-SUM(AK296:AN296))),2),0)</f>
        <v>0</v>
      </c>
      <c r="AP296" s="28">
        <f>IF(AND(_Engine!$P$8=1,AZ295&gt;0),ROUND(MAX(0,MIN(AZ295+V296-AF296,BE296-SUM(AK296:AO296))),2),0)</f>
        <v>0</v>
      </c>
      <c r="AQ296" s="28">
        <f>IF(AND(_Engine!$P$9=1,BA295&gt;0),ROUND(MAX(0,MIN(BA295+W296-AG296,BE296-SUM(AK296:AP296))),2),0)</f>
        <v>0</v>
      </c>
      <c r="AR296" s="28">
        <f>IF(AND(_Engine!$P$10=1,BB295&gt;0),ROUND(MAX(0,MIN(BB295+X296-AH296,BE296-SUM(AK296:AQ296))),2),0)</f>
        <v>0</v>
      </c>
      <c r="AS296" s="28">
        <f>IF(AND(_Engine!$P$11=1,BC295&gt;0),ROUND(MAX(0,MIN(BC295+Y296-AI296,BE296-SUM(AK296:AR296))),2),0)</f>
        <v>0</v>
      </c>
      <c r="AT296" s="28">
        <f>IF(AND(_Engine!$P$12=1,BD295&gt;0),ROUND(MAX(0,MIN(BD295+Z296-AJ296,BE296-SUM(AK296:AS296))),2),0)</f>
        <v>0</v>
      </c>
      <c r="AU296" s="28">
        <f>IF(_Engine!$P$3=1,MAX(0,ROUND(AU295+Q296-AA296-AK296,2)),0)</f>
        <v>0</v>
      </c>
      <c r="AV296" s="28">
        <f>IF(_Engine!$P$4=1,MAX(0,ROUND(AV295+R296-AB296-AL296,2)),0)</f>
        <v>0</v>
      </c>
      <c r="AW296" s="28">
        <f>IF(_Engine!$P$5=1,MAX(0,ROUND(AW295+S296-AC296-AM296,2)),0)</f>
        <v>0</v>
      </c>
      <c r="AX296" s="28">
        <f>IF(_Engine!$P$6=1,MAX(0,ROUND(AX295+T296-AD296-AN296,2)),0)</f>
        <v>0</v>
      </c>
      <c r="AY296" s="28">
        <f>IF(_Engine!$P$7=1,MAX(0,ROUND(AY295+U296-AE296-AO296,2)),0)</f>
        <v>0</v>
      </c>
      <c r="AZ296" s="28">
        <f>IF(_Engine!$P$8=1,MAX(0,ROUND(AZ295+V296-AF296-AP296,2)),0)</f>
        <v>0</v>
      </c>
      <c r="BA296" s="28">
        <f>IF(_Engine!$P$9=1,MAX(0,ROUND(BA295+W296-AG296-AQ296,2)),0)</f>
        <v>0</v>
      </c>
      <c r="BB296" s="28">
        <f>IF(_Engine!$P$10=1,MAX(0,ROUND(BB295+X296-AH296-AR296,2)),0)</f>
        <v>0</v>
      </c>
      <c r="BC296" s="28">
        <f>IF(_Engine!$P$11=1,MAX(0,ROUND(BC295+Y296-AI296-AS296,2)),0)</f>
        <v>0</v>
      </c>
      <c r="BD296" s="28">
        <f>IF(_Engine!$P$12=1,MAX(0,ROUND(BD295+Z296-AJ296-AT296,2)),0)</f>
        <v>0</v>
      </c>
      <c r="BE296" s="28">
        <f>ROUND(IFERROR('Debt Planner'!$C$8,0)+IFERROR(C296,0)+MAX(0,_Engine!$E$14-SUM(AA296:AJ296)),2)</f>
        <v>0</v>
      </c>
    </row>
    <row r="297" spans="1:57" x14ac:dyDescent="0.3">
      <c r="A297" s="24">
        <v>289</v>
      </c>
      <c r="B297" s="25">
        <f t="shared" ca="1" si="14"/>
        <v>54960</v>
      </c>
      <c r="C297" s="26">
        <v>0</v>
      </c>
      <c r="D297" s="27">
        <f t="shared" si="12"/>
        <v>0</v>
      </c>
      <c r="E297" s="18" t="str">
        <f>IF(_Engine!$P$3=0,"",IF((AA297+AK297)&gt;0,AA297+AK297,""))</f>
        <v/>
      </c>
      <c r="F297" s="18" t="str">
        <f>IF(_Engine!$P$4=0,"",IF((AB297+AL297)&gt;0,AB297+AL297,""))</f>
        <v/>
      </c>
      <c r="G297" s="18" t="str">
        <f>IF(_Engine!$P$5=0,"",IF((AC297+AM297)&gt;0,AC297+AM297,""))</f>
        <v/>
      </c>
      <c r="H297" s="18" t="str">
        <f>IF(_Engine!$P$6=0,"",IF((AD297+AN297)&gt;0,AD297+AN297,""))</f>
        <v/>
      </c>
      <c r="I297" s="18" t="str">
        <f>IF(_Engine!$P$7=0,"",IF((AE297+AO297)&gt;0,AE297+AO297,""))</f>
        <v/>
      </c>
      <c r="J297" s="18" t="str">
        <f>IF(_Engine!$P$8=0,"",IF((AF297+AP297)&gt;0,AF297+AP297,""))</f>
        <v/>
      </c>
      <c r="K297" s="18" t="str">
        <f>IF(_Engine!$P$9=0,"",IF((AG297+AQ297)&gt;0,AG297+AQ297,""))</f>
        <v/>
      </c>
      <c r="L297" s="18" t="str">
        <f>IF(_Engine!$P$10=0,"",IF((AH297+AR297)&gt;0,AH297+AR297,""))</f>
        <v/>
      </c>
      <c r="M297" s="18" t="str">
        <f>IF(_Engine!$P$11=0,"",IF((AI297+AS297)&gt;0,AI297+AS297,""))</f>
        <v/>
      </c>
      <c r="N297" s="18" t="str">
        <f>IF(_Engine!$P$12=0,"",IF((AJ297+AT297)&gt;0,AJ297+AT297,""))</f>
        <v/>
      </c>
      <c r="O297" s="27">
        <f t="shared" si="13"/>
        <v>0</v>
      </c>
      <c r="Q297" s="28">
        <f>IF(AND(_Engine!$P$3=1,AU296&gt;0),ROUND(AU296*_Engine!$N$3/12,2),0)</f>
        <v>0</v>
      </c>
      <c r="R297" s="28">
        <f>IF(AND(_Engine!$P$4=1,AV296&gt;0),ROUND(AV296*_Engine!$N$4/12,2),0)</f>
        <v>0</v>
      </c>
      <c r="S297" s="28">
        <f>IF(AND(_Engine!$P$5=1,AW296&gt;0),ROUND(AW296*_Engine!$N$5/12,2),0)</f>
        <v>0</v>
      </c>
      <c r="T297" s="28">
        <f>IF(AND(_Engine!$P$6=1,AX296&gt;0),ROUND(AX296*_Engine!$N$6/12,2),0)</f>
        <v>0</v>
      </c>
      <c r="U297" s="28">
        <f>IF(AND(_Engine!$P$7=1,AY296&gt;0),ROUND(AY296*_Engine!$N$7/12,2),0)</f>
        <v>0</v>
      </c>
      <c r="V297" s="28">
        <f>IF(AND(_Engine!$P$8=1,AZ296&gt;0),ROUND(AZ296*_Engine!$N$8/12,2),0)</f>
        <v>0</v>
      </c>
      <c r="W297" s="28">
        <f>IF(AND(_Engine!$P$9=1,BA296&gt;0),ROUND(BA296*_Engine!$N$9/12,2),0)</f>
        <v>0</v>
      </c>
      <c r="X297" s="28">
        <f>IF(AND(_Engine!$P$10=1,BB296&gt;0),ROUND(BB296*_Engine!$N$10/12,2),0)</f>
        <v>0</v>
      </c>
      <c r="Y297" s="28">
        <f>IF(AND(_Engine!$P$11=1,BC296&gt;0),ROUND(BC296*_Engine!$N$11/12,2),0)</f>
        <v>0</v>
      </c>
      <c r="Z297" s="28">
        <f>IF(AND(_Engine!$P$12=1,BD296&gt;0),ROUND(BD296*_Engine!$N$12/12,2),0)</f>
        <v>0</v>
      </c>
      <c r="AA297" s="28">
        <f>IF(AND(_Engine!$P$3=1,AU296&gt;0),ROUND(MIN(_Engine!$O$3,AU296+Q297),2),0)</f>
        <v>0</v>
      </c>
      <c r="AB297" s="28">
        <f>IF(AND(_Engine!$P$4=1,AV296&gt;0),ROUND(MIN(_Engine!$O$4,AV296+R297),2),0)</f>
        <v>0</v>
      </c>
      <c r="AC297" s="28">
        <f>IF(AND(_Engine!$P$5=1,AW296&gt;0),ROUND(MIN(_Engine!$O$5,AW296+S297),2),0)</f>
        <v>0</v>
      </c>
      <c r="AD297" s="28">
        <f>IF(AND(_Engine!$P$6=1,AX296&gt;0),ROUND(MIN(_Engine!$O$6,AX296+T297),2),0)</f>
        <v>0</v>
      </c>
      <c r="AE297" s="28">
        <f>IF(AND(_Engine!$P$7=1,AY296&gt;0),ROUND(MIN(_Engine!$O$7,AY296+U297),2),0)</f>
        <v>0</v>
      </c>
      <c r="AF297" s="28">
        <f>IF(AND(_Engine!$P$8=1,AZ296&gt;0),ROUND(MIN(_Engine!$O$8,AZ296+V297),2),0)</f>
        <v>0</v>
      </c>
      <c r="AG297" s="28">
        <f>IF(AND(_Engine!$P$9=1,BA296&gt;0),ROUND(MIN(_Engine!$O$9,BA296+W297),2),0)</f>
        <v>0</v>
      </c>
      <c r="AH297" s="28">
        <f>IF(AND(_Engine!$P$10=1,BB296&gt;0),ROUND(MIN(_Engine!$O$10,BB296+X297),2),0)</f>
        <v>0</v>
      </c>
      <c r="AI297" s="28">
        <f>IF(AND(_Engine!$P$11=1,BC296&gt;0),ROUND(MIN(_Engine!$O$11,BC296+Y297),2),0)</f>
        <v>0</v>
      </c>
      <c r="AJ297" s="28">
        <f>IF(AND(_Engine!$P$12=1,BD296&gt;0),ROUND(MIN(_Engine!$O$12,BD296+Z297),2),0)</f>
        <v>0</v>
      </c>
      <c r="AK297" s="28">
        <f>IF(AND(_Engine!$P$3=1,AU296&gt;0),ROUND(MAX(0,MIN(AU296+Q297-AA297,BE297-0)),2),0)</f>
        <v>0</v>
      </c>
      <c r="AL297" s="28">
        <f>IF(AND(_Engine!$P$4=1,AV296&gt;0),ROUND(MAX(0,MIN(AV296+R297-AB297,BE297-SUM(AK297:AK297))),2),0)</f>
        <v>0</v>
      </c>
      <c r="AM297" s="28">
        <f>IF(AND(_Engine!$P$5=1,AW296&gt;0),ROUND(MAX(0,MIN(AW296+S297-AC297,BE297-SUM(AK297:AL297))),2),0)</f>
        <v>0</v>
      </c>
      <c r="AN297" s="28">
        <f>IF(AND(_Engine!$P$6=1,AX296&gt;0),ROUND(MAX(0,MIN(AX296+T297-AD297,BE297-SUM(AK297:AM297))),2),0)</f>
        <v>0</v>
      </c>
      <c r="AO297" s="28">
        <f>IF(AND(_Engine!$P$7=1,AY296&gt;0),ROUND(MAX(0,MIN(AY296+U297-AE297,BE297-SUM(AK297:AN297))),2),0)</f>
        <v>0</v>
      </c>
      <c r="AP297" s="28">
        <f>IF(AND(_Engine!$P$8=1,AZ296&gt;0),ROUND(MAX(0,MIN(AZ296+V297-AF297,BE297-SUM(AK297:AO297))),2),0)</f>
        <v>0</v>
      </c>
      <c r="AQ297" s="28">
        <f>IF(AND(_Engine!$P$9=1,BA296&gt;0),ROUND(MAX(0,MIN(BA296+W297-AG297,BE297-SUM(AK297:AP297))),2),0)</f>
        <v>0</v>
      </c>
      <c r="AR297" s="28">
        <f>IF(AND(_Engine!$P$10=1,BB296&gt;0),ROUND(MAX(0,MIN(BB296+X297-AH297,BE297-SUM(AK297:AQ297))),2),0)</f>
        <v>0</v>
      </c>
      <c r="AS297" s="28">
        <f>IF(AND(_Engine!$P$11=1,BC296&gt;0),ROUND(MAX(0,MIN(BC296+Y297-AI297,BE297-SUM(AK297:AR297))),2),0)</f>
        <v>0</v>
      </c>
      <c r="AT297" s="28">
        <f>IF(AND(_Engine!$P$12=1,BD296&gt;0),ROUND(MAX(0,MIN(BD296+Z297-AJ297,BE297-SUM(AK297:AS297))),2),0)</f>
        <v>0</v>
      </c>
      <c r="AU297" s="28">
        <f>IF(_Engine!$P$3=1,MAX(0,ROUND(AU296+Q297-AA297-AK297,2)),0)</f>
        <v>0</v>
      </c>
      <c r="AV297" s="28">
        <f>IF(_Engine!$P$4=1,MAX(0,ROUND(AV296+R297-AB297-AL297,2)),0)</f>
        <v>0</v>
      </c>
      <c r="AW297" s="28">
        <f>IF(_Engine!$P$5=1,MAX(0,ROUND(AW296+S297-AC297-AM297,2)),0)</f>
        <v>0</v>
      </c>
      <c r="AX297" s="28">
        <f>IF(_Engine!$P$6=1,MAX(0,ROUND(AX296+T297-AD297-AN297,2)),0)</f>
        <v>0</v>
      </c>
      <c r="AY297" s="28">
        <f>IF(_Engine!$P$7=1,MAX(0,ROUND(AY296+U297-AE297-AO297,2)),0)</f>
        <v>0</v>
      </c>
      <c r="AZ297" s="28">
        <f>IF(_Engine!$P$8=1,MAX(0,ROUND(AZ296+V297-AF297-AP297,2)),0)</f>
        <v>0</v>
      </c>
      <c r="BA297" s="28">
        <f>IF(_Engine!$P$9=1,MAX(0,ROUND(BA296+W297-AG297-AQ297,2)),0)</f>
        <v>0</v>
      </c>
      <c r="BB297" s="28">
        <f>IF(_Engine!$P$10=1,MAX(0,ROUND(BB296+X297-AH297-AR297,2)),0)</f>
        <v>0</v>
      </c>
      <c r="BC297" s="28">
        <f>IF(_Engine!$P$11=1,MAX(0,ROUND(BC296+Y297-AI297-AS297,2)),0)</f>
        <v>0</v>
      </c>
      <c r="BD297" s="28">
        <f>IF(_Engine!$P$12=1,MAX(0,ROUND(BD296+Z297-AJ297-AT297,2)),0)</f>
        <v>0</v>
      </c>
      <c r="BE297" s="28">
        <f>ROUND(IFERROR('Debt Planner'!$C$8,0)+IFERROR(C297,0)+MAX(0,_Engine!$E$14-SUM(AA297:AJ297)),2)</f>
        <v>0</v>
      </c>
    </row>
    <row r="298" spans="1:57" x14ac:dyDescent="0.3">
      <c r="A298" s="24">
        <v>290</v>
      </c>
      <c r="B298" s="25">
        <f t="shared" ca="1" si="14"/>
        <v>54990</v>
      </c>
      <c r="C298" s="26">
        <v>0</v>
      </c>
      <c r="D298" s="27">
        <f t="shared" si="12"/>
        <v>0</v>
      </c>
      <c r="E298" s="18" t="str">
        <f>IF(_Engine!$P$3=0,"",IF((AA298+AK298)&gt;0,AA298+AK298,""))</f>
        <v/>
      </c>
      <c r="F298" s="18" t="str">
        <f>IF(_Engine!$P$4=0,"",IF((AB298+AL298)&gt;0,AB298+AL298,""))</f>
        <v/>
      </c>
      <c r="G298" s="18" t="str">
        <f>IF(_Engine!$P$5=0,"",IF((AC298+AM298)&gt;0,AC298+AM298,""))</f>
        <v/>
      </c>
      <c r="H298" s="18" t="str">
        <f>IF(_Engine!$P$6=0,"",IF((AD298+AN298)&gt;0,AD298+AN298,""))</f>
        <v/>
      </c>
      <c r="I298" s="18" t="str">
        <f>IF(_Engine!$P$7=0,"",IF((AE298+AO298)&gt;0,AE298+AO298,""))</f>
        <v/>
      </c>
      <c r="J298" s="18" t="str">
        <f>IF(_Engine!$P$8=0,"",IF((AF298+AP298)&gt;0,AF298+AP298,""))</f>
        <v/>
      </c>
      <c r="K298" s="18" t="str">
        <f>IF(_Engine!$P$9=0,"",IF((AG298+AQ298)&gt;0,AG298+AQ298,""))</f>
        <v/>
      </c>
      <c r="L298" s="18" t="str">
        <f>IF(_Engine!$P$10=0,"",IF((AH298+AR298)&gt;0,AH298+AR298,""))</f>
        <v/>
      </c>
      <c r="M298" s="18" t="str">
        <f>IF(_Engine!$P$11=0,"",IF((AI298+AS298)&gt;0,AI298+AS298,""))</f>
        <v/>
      </c>
      <c r="N298" s="18" t="str">
        <f>IF(_Engine!$P$12=0,"",IF((AJ298+AT298)&gt;0,AJ298+AT298,""))</f>
        <v/>
      </c>
      <c r="O298" s="27">
        <f t="shared" si="13"/>
        <v>0</v>
      </c>
      <c r="Q298" s="28">
        <f>IF(AND(_Engine!$P$3=1,AU297&gt;0),ROUND(AU297*_Engine!$N$3/12,2),0)</f>
        <v>0</v>
      </c>
      <c r="R298" s="28">
        <f>IF(AND(_Engine!$P$4=1,AV297&gt;0),ROUND(AV297*_Engine!$N$4/12,2),0)</f>
        <v>0</v>
      </c>
      <c r="S298" s="28">
        <f>IF(AND(_Engine!$P$5=1,AW297&gt;0),ROUND(AW297*_Engine!$N$5/12,2),0)</f>
        <v>0</v>
      </c>
      <c r="T298" s="28">
        <f>IF(AND(_Engine!$P$6=1,AX297&gt;0),ROUND(AX297*_Engine!$N$6/12,2),0)</f>
        <v>0</v>
      </c>
      <c r="U298" s="28">
        <f>IF(AND(_Engine!$P$7=1,AY297&gt;0),ROUND(AY297*_Engine!$N$7/12,2),0)</f>
        <v>0</v>
      </c>
      <c r="V298" s="28">
        <f>IF(AND(_Engine!$P$8=1,AZ297&gt;0),ROUND(AZ297*_Engine!$N$8/12,2),0)</f>
        <v>0</v>
      </c>
      <c r="W298" s="28">
        <f>IF(AND(_Engine!$P$9=1,BA297&gt;0),ROUND(BA297*_Engine!$N$9/12,2),0)</f>
        <v>0</v>
      </c>
      <c r="X298" s="28">
        <f>IF(AND(_Engine!$P$10=1,BB297&gt;0),ROUND(BB297*_Engine!$N$10/12,2),0)</f>
        <v>0</v>
      </c>
      <c r="Y298" s="28">
        <f>IF(AND(_Engine!$P$11=1,BC297&gt;0),ROUND(BC297*_Engine!$N$11/12,2),0)</f>
        <v>0</v>
      </c>
      <c r="Z298" s="28">
        <f>IF(AND(_Engine!$P$12=1,BD297&gt;0),ROUND(BD297*_Engine!$N$12/12,2),0)</f>
        <v>0</v>
      </c>
      <c r="AA298" s="28">
        <f>IF(AND(_Engine!$P$3=1,AU297&gt;0),ROUND(MIN(_Engine!$O$3,AU297+Q298),2),0)</f>
        <v>0</v>
      </c>
      <c r="AB298" s="28">
        <f>IF(AND(_Engine!$P$4=1,AV297&gt;0),ROUND(MIN(_Engine!$O$4,AV297+R298),2),0)</f>
        <v>0</v>
      </c>
      <c r="AC298" s="28">
        <f>IF(AND(_Engine!$P$5=1,AW297&gt;0),ROUND(MIN(_Engine!$O$5,AW297+S298),2),0)</f>
        <v>0</v>
      </c>
      <c r="AD298" s="28">
        <f>IF(AND(_Engine!$P$6=1,AX297&gt;0),ROUND(MIN(_Engine!$O$6,AX297+T298),2),0)</f>
        <v>0</v>
      </c>
      <c r="AE298" s="28">
        <f>IF(AND(_Engine!$P$7=1,AY297&gt;0),ROUND(MIN(_Engine!$O$7,AY297+U298),2),0)</f>
        <v>0</v>
      </c>
      <c r="AF298" s="28">
        <f>IF(AND(_Engine!$P$8=1,AZ297&gt;0),ROUND(MIN(_Engine!$O$8,AZ297+V298),2),0)</f>
        <v>0</v>
      </c>
      <c r="AG298" s="28">
        <f>IF(AND(_Engine!$P$9=1,BA297&gt;0),ROUND(MIN(_Engine!$O$9,BA297+W298),2),0)</f>
        <v>0</v>
      </c>
      <c r="AH298" s="28">
        <f>IF(AND(_Engine!$P$10=1,BB297&gt;0),ROUND(MIN(_Engine!$O$10,BB297+X298),2),0)</f>
        <v>0</v>
      </c>
      <c r="AI298" s="28">
        <f>IF(AND(_Engine!$P$11=1,BC297&gt;0),ROUND(MIN(_Engine!$O$11,BC297+Y298),2),0)</f>
        <v>0</v>
      </c>
      <c r="AJ298" s="28">
        <f>IF(AND(_Engine!$P$12=1,BD297&gt;0),ROUND(MIN(_Engine!$O$12,BD297+Z298),2),0)</f>
        <v>0</v>
      </c>
      <c r="AK298" s="28">
        <f>IF(AND(_Engine!$P$3=1,AU297&gt;0),ROUND(MAX(0,MIN(AU297+Q298-AA298,BE298-0)),2),0)</f>
        <v>0</v>
      </c>
      <c r="AL298" s="28">
        <f>IF(AND(_Engine!$P$4=1,AV297&gt;0),ROUND(MAX(0,MIN(AV297+R298-AB298,BE298-SUM(AK298:AK298))),2),0)</f>
        <v>0</v>
      </c>
      <c r="AM298" s="28">
        <f>IF(AND(_Engine!$P$5=1,AW297&gt;0),ROUND(MAX(0,MIN(AW297+S298-AC298,BE298-SUM(AK298:AL298))),2),0)</f>
        <v>0</v>
      </c>
      <c r="AN298" s="28">
        <f>IF(AND(_Engine!$P$6=1,AX297&gt;0),ROUND(MAX(0,MIN(AX297+T298-AD298,BE298-SUM(AK298:AM298))),2),0)</f>
        <v>0</v>
      </c>
      <c r="AO298" s="28">
        <f>IF(AND(_Engine!$P$7=1,AY297&gt;0),ROUND(MAX(0,MIN(AY297+U298-AE298,BE298-SUM(AK298:AN298))),2),0)</f>
        <v>0</v>
      </c>
      <c r="AP298" s="28">
        <f>IF(AND(_Engine!$P$8=1,AZ297&gt;0),ROUND(MAX(0,MIN(AZ297+V298-AF298,BE298-SUM(AK298:AO298))),2),0)</f>
        <v>0</v>
      </c>
      <c r="AQ298" s="28">
        <f>IF(AND(_Engine!$P$9=1,BA297&gt;0),ROUND(MAX(0,MIN(BA297+W298-AG298,BE298-SUM(AK298:AP298))),2),0)</f>
        <v>0</v>
      </c>
      <c r="AR298" s="28">
        <f>IF(AND(_Engine!$P$10=1,BB297&gt;0),ROUND(MAX(0,MIN(BB297+X298-AH298,BE298-SUM(AK298:AQ298))),2),0)</f>
        <v>0</v>
      </c>
      <c r="AS298" s="28">
        <f>IF(AND(_Engine!$P$11=1,BC297&gt;0),ROUND(MAX(0,MIN(BC297+Y298-AI298,BE298-SUM(AK298:AR298))),2),0)</f>
        <v>0</v>
      </c>
      <c r="AT298" s="28">
        <f>IF(AND(_Engine!$P$12=1,BD297&gt;0),ROUND(MAX(0,MIN(BD297+Z298-AJ298,BE298-SUM(AK298:AS298))),2),0)</f>
        <v>0</v>
      </c>
      <c r="AU298" s="28">
        <f>IF(_Engine!$P$3=1,MAX(0,ROUND(AU297+Q298-AA298-AK298,2)),0)</f>
        <v>0</v>
      </c>
      <c r="AV298" s="28">
        <f>IF(_Engine!$P$4=1,MAX(0,ROUND(AV297+R298-AB298-AL298,2)),0)</f>
        <v>0</v>
      </c>
      <c r="AW298" s="28">
        <f>IF(_Engine!$P$5=1,MAX(0,ROUND(AW297+S298-AC298-AM298,2)),0)</f>
        <v>0</v>
      </c>
      <c r="AX298" s="28">
        <f>IF(_Engine!$P$6=1,MAX(0,ROUND(AX297+T298-AD298-AN298,2)),0)</f>
        <v>0</v>
      </c>
      <c r="AY298" s="28">
        <f>IF(_Engine!$P$7=1,MAX(0,ROUND(AY297+U298-AE298-AO298,2)),0)</f>
        <v>0</v>
      </c>
      <c r="AZ298" s="28">
        <f>IF(_Engine!$P$8=1,MAX(0,ROUND(AZ297+V298-AF298-AP298,2)),0)</f>
        <v>0</v>
      </c>
      <c r="BA298" s="28">
        <f>IF(_Engine!$P$9=1,MAX(0,ROUND(BA297+W298-AG298-AQ298,2)),0)</f>
        <v>0</v>
      </c>
      <c r="BB298" s="28">
        <f>IF(_Engine!$P$10=1,MAX(0,ROUND(BB297+X298-AH298-AR298,2)),0)</f>
        <v>0</v>
      </c>
      <c r="BC298" s="28">
        <f>IF(_Engine!$P$11=1,MAX(0,ROUND(BC297+Y298-AI298-AS298,2)),0)</f>
        <v>0</v>
      </c>
      <c r="BD298" s="28">
        <f>IF(_Engine!$P$12=1,MAX(0,ROUND(BD297+Z298-AJ298-AT298,2)),0)</f>
        <v>0</v>
      </c>
      <c r="BE298" s="28">
        <f>ROUND(IFERROR('Debt Planner'!$C$8,0)+IFERROR(C298,0)+MAX(0,_Engine!$E$14-SUM(AA298:AJ298)),2)</f>
        <v>0</v>
      </c>
    </row>
    <row r="299" spans="1:57" x14ac:dyDescent="0.3">
      <c r="A299" s="24">
        <v>291</v>
      </c>
      <c r="B299" s="25">
        <f t="shared" ca="1" si="14"/>
        <v>55021</v>
      </c>
      <c r="C299" s="26">
        <v>0</v>
      </c>
      <c r="D299" s="27">
        <f t="shared" si="12"/>
        <v>0</v>
      </c>
      <c r="E299" s="18" t="str">
        <f>IF(_Engine!$P$3=0,"",IF((AA299+AK299)&gt;0,AA299+AK299,""))</f>
        <v/>
      </c>
      <c r="F299" s="18" t="str">
        <f>IF(_Engine!$P$4=0,"",IF((AB299+AL299)&gt;0,AB299+AL299,""))</f>
        <v/>
      </c>
      <c r="G299" s="18" t="str">
        <f>IF(_Engine!$P$5=0,"",IF((AC299+AM299)&gt;0,AC299+AM299,""))</f>
        <v/>
      </c>
      <c r="H299" s="18" t="str">
        <f>IF(_Engine!$P$6=0,"",IF((AD299+AN299)&gt;0,AD299+AN299,""))</f>
        <v/>
      </c>
      <c r="I299" s="18" t="str">
        <f>IF(_Engine!$P$7=0,"",IF((AE299+AO299)&gt;0,AE299+AO299,""))</f>
        <v/>
      </c>
      <c r="J299" s="18" t="str">
        <f>IF(_Engine!$P$8=0,"",IF((AF299+AP299)&gt;0,AF299+AP299,""))</f>
        <v/>
      </c>
      <c r="K299" s="18" t="str">
        <f>IF(_Engine!$P$9=0,"",IF((AG299+AQ299)&gt;0,AG299+AQ299,""))</f>
        <v/>
      </c>
      <c r="L299" s="18" t="str">
        <f>IF(_Engine!$P$10=0,"",IF((AH299+AR299)&gt;0,AH299+AR299,""))</f>
        <v/>
      </c>
      <c r="M299" s="18" t="str">
        <f>IF(_Engine!$P$11=0,"",IF((AI299+AS299)&gt;0,AI299+AS299,""))</f>
        <v/>
      </c>
      <c r="N299" s="18" t="str">
        <f>IF(_Engine!$P$12=0,"",IF((AJ299+AT299)&gt;0,AJ299+AT299,""))</f>
        <v/>
      </c>
      <c r="O299" s="27">
        <f t="shared" si="13"/>
        <v>0</v>
      </c>
      <c r="Q299" s="28">
        <f>IF(AND(_Engine!$P$3=1,AU298&gt;0),ROUND(AU298*_Engine!$N$3/12,2),0)</f>
        <v>0</v>
      </c>
      <c r="R299" s="28">
        <f>IF(AND(_Engine!$P$4=1,AV298&gt;0),ROUND(AV298*_Engine!$N$4/12,2),0)</f>
        <v>0</v>
      </c>
      <c r="S299" s="28">
        <f>IF(AND(_Engine!$P$5=1,AW298&gt;0),ROUND(AW298*_Engine!$N$5/12,2),0)</f>
        <v>0</v>
      </c>
      <c r="T299" s="28">
        <f>IF(AND(_Engine!$P$6=1,AX298&gt;0),ROUND(AX298*_Engine!$N$6/12,2),0)</f>
        <v>0</v>
      </c>
      <c r="U299" s="28">
        <f>IF(AND(_Engine!$P$7=1,AY298&gt;0),ROUND(AY298*_Engine!$N$7/12,2),0)</f>
        <v>0</v>
      </c>
      <c r="V299" s="28">
        <f>IF(AND(_Engine!$P$8=1,AZ298&gt;0),ROUND(AZ298*_Engine!$N$8/12,2),0)</f>
        <v>0</v>
      </c>
      <c r="W299" s="28">
        <f>IF(AND(_Engine!$P$9=1,BA298&gt;0),ROUND(BA298*_Engine!$N$9/12,2),0)</f>
        <v>0</v>
      </c>
      <c r="X299" s="28">
        <f>IF(AND(_Engine!$P$10=1,BB298&gt;0),ROUND(BB298*_Engine!$N$10/12,2),0)</f>
        <v>0</v>
      </c>
      <c r="Y299" s="28">
        <f>IF(AND(_Engine!$P$11=1,BC298&gt;0),ROUND(BC298*_Engine!$N$11/12,2),0)</f>
        <v>0</v>
      </c>
      <c r="Z299" s="28">
        <f>IF(AND(_Engine!$P$12=1,BD298&gt;0),ROUND(BD298*_Engine!$N$12/12,2),0)</f>
        <v>0</v>
      </c>
      <c r="AA299" s="28">
        <f>IF(AND(_Engine!$P$3=1,AU298&gt;0),ROUND(MIN(_Engine!$O$3,AU298+Q299),2),0)</f>
        <v>0</v>
      </c>
      <c r="AB299" s="28">
        <f>IF(AND(_Engine!$P$4=1,AV298&gt;0),ROUND(MIN(_Engine!$O$4,AV298+R299),2),0)</f>
        <v>0</v>
      </c>
      <c r="AC299" s="28">
        <f>IF(AND(_Engine!$P$5=1,AW298&gt;0),ROUND(MIN(_Engine!$O$5,AW298+S299),2),0)</f>
        <v>0</v>
      </c>
      <c r="AD299" s="28">
        <f>IF(AND(_Engine!$P$6=1,AX298&gt;0),ROUND(MIN(_Engine!$O$6,AX298+T299),2),0)</f>
        <v>0</v>
      </c>
      <c r="AE299" s="28">
        <f>IF(AND(_Engine!$P$7=1,AY298&gt;0),ROUND(MIN(_Engine!$O$7,AY298+U299),2),0)</f>
        <v>0</v>
      </c>
      <c r="AF299" s="28">
        <f>IF(AND(_Engine!$P$8=1,AZ298&gt;0),ROUND(MIN(_Engine!$O$8,AZ298+V299),2),0)</f>
        <v>0</v>
      </c>
      <c r="AG299" s="28">
        <f>IF(AND(_Engine!$P$9=1,BA298&gt;0),ROUND(MIN(_Engine!$O$9,BA298+W299),2),0)</f>
        <v>0</v>
      </c>
      <c r="AH299" s="28">
        <f>IF(AND(_Engine!$P$10=1,BB298&gt;0),ROUND(MIN(_Engine!$O$10,BB298+X299),2),0)</f>
        <v>0</v>
      </c>
      <c r="AI299" s="28">
        <f>IF(AND(_Engine!$P$11=1,BC298&gt;0),ROUND(MIN(_Engine!$O$11,BC298+Y299),2),0)</f>
        <v>0</v>
      </c>
      <c r="AJ299" s="28">
        <f>IF(AND(_Engine!$P$12=1,BD298&gt;0),ROUND(MIN(_Engine!$O$12,BD298+Z299),2),0)</f>
        <v>0</v>
      </c>
      <c r="AK299" s="28">
        <f>IF(AND(_Engine!$P$3=1,AU298&gt;0),ROUND(MAX(0,MIN(AU298+Q299-AA299,BE299-0)),2),0)</f>
        <v>0</v>
      </c>
      <c r="AL299" s="28">
        <f>IF(AND(_Engine!$P$4=1,AV298&gt;0),ROUND(MAX(0,MIN(AV298+R299-AB299,BE299-SUM(AK299:AK299))),2),0)</f>
        <v>0</v>
      </c>
      <c r="AM299" s="28">
        <f>IF(AND(_Engine!$P$5=1,AW298&gt;0),ROUND(MAX(0,MIN(AW298+S299-AC299,BE299-SUM(AK299:AL299))),2),0)</f>
        <v>0</v>
      </c>
      <c r="AN299" s="28">
        <f>IF(AND(_Engine!$P$6=1,AX298&gt;0),ROUND(MAX(0,MIN(AX298+T299-AD299,BE299-SUM(AK299:AM299))),2),0)</f>
        <v>0</v>
      </c>
      <c r="AO299" s="28">
        <f>IF(AND(_Engine!$P$7=1,AY298&gt;0),ROUND(MAX(0,MIN(AY298+U299-AE299,BE299-SUM(AK299:AN299))),2),0)</f>
        <v>0</v>
      </c>
      <c r="AP299" s="28">
        <f>IF(AND(_Engine!$P$8=1,AZ298&gt;0),ROUND(MAX(0,MIN(AZ298+V299-AF299,BE299-SUM(AK299:AO299))),2),0)</f>
        <v>0</v>
      </c>
      <c r="AQ299" s="28">
        <f>IF(AND(_Engine!$P$9=1,BA298&gt;0),ROUND(MAX(0,MIN(BA298+W299-AG299,BE299-SUM(AK299:AP299))),2),0)</f>
        <v>0</v>
      </c>
      <c r="AR299" s="28">
        <f>IF(AND(_Engine!$P$10=1,BB298&gt;0),ROUND(MAX(0,MIN(BB298+X299-AH299,BE299-SUM(AK299:AQ299))),2),0)</f>
        <v>0</v>
      </c>
      <c r="AS299" s="28">
        <f>IF(AND(_Engine!$P$11=1,BC298&gt;0),ROUND(MAX(0,MIN(BC298+Y299-AI299,BE299-SUM(AK299:AR299))),2),0)</f>
        <v>0</v>
      </c>
      <c r="AT299" s="28">
        <f>IF(AND(_Engine!$P$12=1,BD298&gt;0),ROUND(MAX(0,MIN(BD298+Z299-AJ299,BE299-SUM(AK299:AS299))),2),0)</f>
        <v>0</v>
      </c>
      <c r="AU299" s="28">
        <f>IF(_Engine!$P$3=1,MAX(0,ROUND(AU298+Q299-AA299-AK299,2)),0)</f>
        <v>0</v>
      </c>
      <c r="AV299" s="28">
        <f>IF(_Engine!$P$4=1,MAX(0,ROUND(AV298+R299-AB299-AL299,2)),0)</f>
        <v>0</v>
      </c>
      <c r="AW299" s="28">
        <f>IF(_Engine!$P$5=1,MAX(0,ROUND(AW298+S299-AC299-AM299,2)),0)</f>
        <v>0</v>
      </c>
      <c r="AX299" s="28">
        <f>IF(_Engine!$P$6=1,MAX(0,ROUND(AX298+T299-AD299-AN299,2)),0)</f>
        <v>0</v>
      </c>
      <c r="AY299" s="28">
        <f>IF(_Engine!$P$7=1,MAX(0,ROUND(AY298+U299-AE299-AO299,2)),0)</f>
        <v>0</v>
      </c>
      <c r="AZ299" s="28">
        <f>IF(_Engine!$P$8=1,MAX(0,ROUND(AZ298+V299-AF299-AP299,2)),0)</f>
        <v>0</v>
      </c>
      <c r="BA299" s="28">
        <f>IF(_Engine!$P$9=1,MAX(0,ROUND(BA298+W299-AG299-AQ299,2)),0)</f>
        <v>0</v>
      </c>
      <c r="BB299" s="28">
        <f>IF(_Engine!$P$10=1,MAX(0,ROUND(BB298+X299-AH299-AR299,2)),0)</f>
        <v>0</v>
      </c>
      <c r="BC299" s="28">
        <f>IF(_Engine!$P$11=1,MAX(0,ROUND(BC298+Y299-AI299-AS299,2)),0)</f>
        <v>0</v>
      </c>
      <c r="BD299" s="28">
        <f>IF(_Engine!$P$12=1,MAX(0,ROUND(BD298+Z299-AJ299-AT299,2)),0)</f>
        <v>0</v>
      </c>
      <c r="BE299" s="28">
        <f>ROUND(IFERROR('Debt Planner'!$C$8,0)+IFERROR(C299,0)+MAX(0,_Engine!$E$14-SUM(AA299:AJ299)),2)</f>
        <v>0</v>
      </c>
    </row>
    <row r="300" spans="1:57" x14ac:dyDescent="0.3">
      <c r="A300" s="24">
        <v>292</v>
      </c>
      <c r="B300" s="25">
        <f t="shared" ca="1" si="14"/>
        <v>55052</v>
      </c>
      <c r="C300" s="26">
        <v>0</v>
      </c>
      <c r="D300" s="27">
        <f t="shared" si="12"/>
        <v>0</v>
      </c>
      <c r="E300" s="18" t="str">
        <f>IF(_Engine!$P$3=0,"",IF((AA300+AK300)&gt;0,AA300+AK300,""))</f>
        <v/>
      </c>
      <c r="F300" s="18" t="str">
        <f>IF(_Engine!$P$4=0,"",IF((AB300+AL300)&gt;0,AB300+AL300,""))</f>
        <v/>
      </c>
      <c r="G300" s="18" t="str">
        <f>IF(_Engine!$P$5=0,"",IF((AC300+AM300)&gt;0,AC300+AM300,""))</f>
        <v/>
      </c>
      <c r="H300" s="18" t="str">
        <f>IF(_Engine!$P$6=0,"",IF((AD300+AN300)&gt;0,AD300+AN300,""))</f>
        <v/>
      </c>
      <c r="I300" s="18" t="str">
        <f>IF(_Engine!$P$7=0,"",IF((AE300+AO300)&gt;0,AE300+AO300,""))</f>
        <v/>
      </c>
      <c r="J300" s="18" t="str">
        <f>IF(_Engine!$P$8=0,"",IF((AF300+AP300)&gt;0,AF300+AP300,""))</f>
        <v/>
      </c>
      <c r="K300" s="18" t="str">
        <f>IF(_Engine!$P$9=0,"",IF((AG300+AQ300)&gt;0,AG300+AQ300,""))</f>
        <v/>
      </c>
      <c r="L300" s="18" t="str">
        <f>IF(_Engine!$P$10=0,"",IF((AH300+AR300)&gt;0,AH300+AR300,""))</f>
        <v/>
      </c>
      <c r="M300" s="18" t="str">
        <f>IF(_Engine!$P$11=0,"",IF((AI300+AS300)&gt;0,AI300+AS300,""))</f>
        <v/>
      </c>
      <c r="N300" s="18" t="str">
        <f>IF(_Engine!$P$12=0,"",IF((AJ300+AT300)&gt;0,AJ300+AT300,""))</f>
        <v/>
      </c>
      <c r="O300" s="27">
        <f t="shared" si="13"/>
        <v>0</v>
      </c>
      <c r="Q300" s="28">
        <f>IF(AND(_Engine!$P$3=1,AU299&gt;0),ROUND(AU299*_Engine!$N$3/12,2),0)</f>
        <v>0</v>
      </c>
      <c r="R300" s="28">
        <f>IF(AND(_Engine!$P$4=1,AV299&gt;0),ROUND(AV299*_Engine!$N$4/12,2),0)</f>
        <v>0</v>
      </c>
      <c r="S300" s="28">
        <f>IF(AND(_Engine!$P$5=1,AW299&gt;0),ROUND(AW299*_Engine!$N$5/12,2),0)</f>
        <v>0</v>
      </c>
      <c r="T300" s="28">
        <f>IF(AND(_Engine!$P$6=1,AX299&gt;0),ROUND(AX299*_Engine!$N$6/12,2),0)</f>
        <v>0</v>
      </c>
      <c r="U300" s="28">
        <f>IF(AND(_Engine!$P$7=1,AY299&gt;0),ROUND(AY299*_Engine!$N$7/12,2),0)</f>
        <v>0</v>
      </c>
      <c r="V300" s="28">
        <f>IF(AND(_Engine!$P$8=1,AZ299&gt;0),ROUND(AZ299*_Engine!$N$8/12,2),0)</f>
        <v>0</v>
      </c>
      <c r="W300" s="28">
        <f>IF(AND(_Engine!$P$9=1,BA299&gt;0),ROUND(BA299*_Engine!$N$9/12,2),0)</f>
        <v>0</v>
      </c>
      <c r="X300" s="28">
        <f>IF(AND(_Engine!$P$10=1,BB299&gt;0),ROUND(BB299*_Engine!$N$10/12,2),0)</f>
        <v>0</v>
      </c>
      <c r="Y300" s="28">
        <f>IF(AND(_Engine!$P$11=1,BC299&gt;0),ROUND(BC299*_Engine!$N$11/12,2),0)</f>
        <v>0</v>
      </c>
      <c r="Z300" s="28">
        <f>IF(AND(_Engine!$P$12=1,BD299&gt;0),ROUND(BD299*_Engine!$N$12/12,2),0)</f>
        <v>0</v>
      </c>
      <c r="AA300" s="28">
        <f>IF(AND(_Engine!$P$3=1,AU299&gt;0),ROUND(MIN(_Engine!$O$3,AU299+Q300),2),0)</f>
        <v>0</v>
      </c>
      <c r="AB300" s="28">
        <f>IF(AND(_Engine!$P$4=1,AV299&gt;0),ROUND(MIN(_Engine!$O$4,AV299+R300),2),0)</f>
        <v>0</v>
      </c>
      <c r="AC300" s="28">
        <f>IF(AND(_Engine!$P$5=1,AW299&gt;0),ROUND(MIN(_Engine!$O$5,AW299+S300),2),0)</f>
        <v>0</v>
      </c>
      <c r="AD300" s="28">
        <f>IF(AND(_Engine!$P$6=1,AX299&gt;0),ROUND(MIN(_Engine!$O$6,AX299+T300),2),0)</f>
        <v>0</v>
      </c>
      <c r="AE300" s="28">
        <f>IF(AND(_Engine!$P$7=1,AY299&gt;0),ROUND(MIN(_Engine!$O$7,AY299+U300),2),0)</f>
        <v>0</v>
      </c>
      <c r="AF300" s="28">
        <f>IF(AND(_Engine!$P$8=1,AZ299&gt;0),ROUND(MIN(_Engine!$O$8,AZ299+V300),2),0)</f>
        <v>0</v>
      </c>
      <c r="AG300" s="28">
        <f>IF(AND(_Engine!$P$9=1,BA299&gt;0),ROUND(MIN(_Engine!$O$9,BA299+W300),2),0)</f>
        <v>0</v>
      </c>
      <c r="AH300" s="28">
        <f>IF(AND(_Engine!$P$10=1,BB299&gt;0),ROUND(MIN(_Engine!$O$10,BB299+X300),2),0)</f>
        <v>0</v>
      </c>
      <c r="AI300" s="28">
        <f>IF(AND(_Engine!$P$11=1,BC299&gt;0),ROUND(MIN(_Engine!$O$11,BC299+Y300),2),0)</f>
        <v>0</v>
      </c>
      <c r="AJ300" s="28">
        <f>IF(AND(_Engine!$P$12=1,BD299&gt;0),ROUND(MIN(_Engine!$O$12,BD299+Z300),2),0)</f>
        <v>0</v>
      </c>
      <c r="AK300" s="28">
        <f>IF(AND(_Engine!$P$3=1,AU299&gt;0),ROUND(MAX(0,MIN(AU299+Q300-AA300,BE300-0)),2),0)</f>
        <v>0</v>
      </c>
      <c r="AL300" s="28">
        <f>IF(AND(_Engine!$P$4=1,AV299&gt;0),ROUND(MAX(0,MIN(AV299+R300-AB300,BE300-SUM(AK300:AK300))),2),0)</f>
        <v>0</v>
      </c>
      <c r="AM300" s="28">
        <f>IF(AND(_Engine!$P$5=1,AW299&gt;0),ROUND(MAX(0,MIN(AW299+S300-AC300,BE300-SUM(AK300:AL300))),2),0)</f>
        <v>0</v>
      </c>
      <c r="AN300" s="28">
        <f>IF(AND(_Engine!$P$6=1,AX299&gt;0),ROUND(MAX(0,MIN(AX299+T300-AD300,BE300-SUM(AK300:AM300))),2),0)</f>
        <v>0</v>
      </c>
      <c r="AO300" s="28">
        <f>IF(AND(_Engine!$P$7=1,AY299&gt;0),ROUND(MAX(0,MIN(AY299+U300-AE300,BE300-SUM(AK300:AN300))),2),0)</f>
        <v>0</v>
      </c>
      <c r="AP300" s="28">
        <f>IF(AND(_Engine!$P$8=1,AZ299&gt;0),ROUND(MAX(0,MIN(AZ299+V300-AF300,BE300-SUM(AK300:AO300))),2),0)</f>
        <v>0</v>
      </c>
      <c r="AQ300" s="28">
        <f>IF(AND(_Engine!$P$9=1,BA299&gt;0),ROUND(MAX(0,MIN(BA299+W300-AG300,BE300-SUM(AK300:AP300))),2),0)</f>
        <v>0</v>
      </c>
      <c r="AR300" s="28">
        <f>IF(AND(_Engine!$P$10=1,BB299&gt;0),ROUND(MAX(0,MIN(BB299+X300-AH300,BE300-SUM(AK300:AQ300))),2),0)</f>
        <v>0</v>
      </c>
      <c r="AS300" s="28">
        <f>IF(AND(_Engine!$P$11=1,BC299&gt;0),ROUND(MAX(0,MIN(BC299+Y300-AI300,BE300-SUM(AK300:AR300))),2),0)</f>
        <v>0</v>
      </c>
      <c r="AT300" s="28">
        <f>IF(AND(_Engine!$P$12=1,BD299&gt;0),ROUND(MAX(0,MIN(BD299+Z300-AJ300,BE300-SUM(AK300:AS300))),2),0)</f>
        <v>0</v>
      </c>
      <c r="AU300" s="28">
        <f>IF(_Engine!$P$3=1,MAX(0,ROUND(AU299+Q300-AA300-AK300,2)),0)</f>
        <v>0</v>
      </c>
      <c r="AV300" s="28">
        <f>IF(_Engine!$P$4=1,MAX(0,ROUND(AV299+R300-AB300-AL300,2)),0)</f>
        <v>0</v>
      </c>
      <c r="AW300" s="28">
        <f>IF(_Engine!$P$5=1,MAX(0,ROUND(AW299+S300-AC300-AM300,2)),0)</f>
        <v>0</v>
      </c>
      <c r="AX300" s="28">
        <f>IF(_Engine!$P$6=1,MAX(0,ROUND(AX299+T300-AD300-AN300,2)),0)</f>
        <v>0</v>
      </c>
      <c r="AY300" s="28">
        <f>IF(_Engine!$P$7=1,MAX(0,ROUND(AY299+U300-AE300-AO300,2)),0)</f>
        <v>0</v>
      </c>
      <c r="AZ300" s="28">
        <f>IF(_Engine!$P$8=1,MAX(0,ROUND(AZ299+V300-AF300-AP300,2)),0)</f>
        <v>0</v>
      </c>
      <c r="BA300" s="28">
        <f>IF(_Engine!$P$9=1,MAX(0,ROUND(BA299+W300-AG300-AQ300,2)),0)</f>
        <v>0</v>
      </c>
      <c r="BB300" s="28">
        <f>IF(_Engine!$P$10=1,MAX(0,ROUND(BB299+X300-AH300-AR300,2)),0)</f>
        <v>0</v>
      </c>
      <c r="BC300" s="28">
        <f>IF(_Engine!$P$11=1,MAX(0,ROUND(BC299+Y300-AI300-AS300,2)),0)</f>
        <v>0</v>
      </c>
      <c r="BD300" s="28">
        <f>IF(_Engine!$P$12=1,MAX(0,ROUND(BD299+Z300-AJ300-AT300,2)),0)</f>
        <v>0</v>
      </c>
      <c r="BE300" s="28">
        <f>ROUND(IFERROR('Debt Planner'!$C$8,0)+IFERROR(C300,0)+MAX(0,_Engine!$E$14-SUM(AA300:AJ300)),2)</f>
        <v>0</v>
      </c>
    </row>
    <row r="301" spans="1:57" x14ac:dyDescent="0.3">
      <c r="A301" s="24">
        <v>293</v>
      </c>
      <c r="B301" s="25">
        <f t="shared" ca="1" si="14"/>
        <v>55082</v>
      </c>
      <c r="C301" s="26">
        <v>0</v>
      </c>
      <c r="D301" s="27">
        <f t="shared" si="12"/>
        <v>0</v>
      </c>
      <c r="E301" s="18" t="str">
        <f>IF(_Engine!$P$3=0,"",IF((AA301+AK301)&gt;0,AA301+AK301,""))</f>
        <v/>
      </c>
      <c r="F301" s="18" t="str">
        <f>IF(_Engine!$P$4=0,"",IF((AB301+AL301)&gt;0,AB301+AL301,""))</f>
        <v/>
      </c>
      <c r="G301" s="18" t="str">
        <f>IF(_Engine!$P$5=0,"",IF((AC301+AM301)&gt;0,AC301+AM301,""))</f>
        <v/>
      </c>
      <c r="H301" s="18" t="str">
        <f>IF(_Engine!$P$6=0,"",IF((AD301+AN301)&gt;0,AD301+AN301,""))</f>
        <v/>
      </c>
      <c r="I301" s="18" t="str">
        <f>IF(_Engine!$P$7=0,"",IF((AE301+AO301)&gt;0,AE301+AO301,""))</f>
        <v/>
      </c>
      <c r="J301" s="18" t="str">
        <f>IF(_Engine!$P$8=0,"",IF((AF301+AP301)&gt;0,AF301+AP301,""))</f>
        <v/>
      </c>
      <c r="K301" s="18" t="str">
        <f>IF(_Engine!$P$9=0,"",IF((AG301+AQ301)&gt;0,AG301+AQ301,""))</f>
        <v/>
      </c>
      <c r="L301" s="18" t="str">
        <f>IF(_Engine!$P$10=0,"",IF((AH301+AR301)&gt;0,AH301+AR301,""))</f>
        <v/>
      </c>
      <c r="M301" s="18" t="str">
        <f>IF(_Engine!$P$11=0,"",IF((AI301+AS301)&gt;0,AI301+AS301,""))</f>
        <v/>
      </c>
      <c r="N301" s="18" t="str">
        <f>IF(_Engine!$P$12=0,"",IF((AJ301+AT301)&gt;0,AJ301+AT301,""))</f>
        <v/>
      </c>
      <c r="O301" s="27">
        <f t="shared" si="13"/>
        <v>0</v>
      </c>
      <c r="Q301" s="28">
        <f>IF(AND(_Engine!$P$3=1,AU300&gt;0),ROUND(AU300*_Engine!$N$3/12,2),0)</f>
        <v>0</v>
      </c>
      <c r="R301" s="28">
        <f>IF(AND(_Engine!$P$4=1,AV300&gt;0),ROUND(AV300*_Engine!$N$4/12,2),0)</f>
        <v>0</v>
      </c>
      <c r="S301" s="28">
        <f>IF(AND(_Engine!$P$5=1,AW300&gt;0),ROUND(AW300*_Engine!$N$5/12,2),0)</f>
        <v>0</v>
      </c>
      <c r="T301" s="28">
        <f>IF(AND(_Engine!$P$6=1,AX300&gt;0),ROUND(AX300*_Engine!$N$6/12,2),0)</f>
        <v>0</v>
      </c>
      <c r="U301" s="28">
        <f>IF(AND(_Engine!$P$7=1,AY300&gt;0),ROUND(AY300*_Engine!$N$7/12,2),0)</f>
        <v>0</v>
      </c>
      <c r="V301" s="28">
        <f>IF(AND(_Engine!$P$8=1,AZ300&gt;0),ROUND(AZ300*_Engine!$N$8/12,2),0)</f>
        <v>0</v>
      </c>
      <c r="W301" s="28">
        <f>IF(AND(_Engine!$P$9=1,BA300&gt;0),ROUND(BA300*_Engine!$N$9/12,2),0)</f>
        <v>0</v>
      </c>
      <c r="X301" s="28">
        <f>IF(AND(_Engine!$P$10=1,BB300&gt;0),ROUND(BB300*_Engine!$N$10/12,2),0)</f>
        <v>0</v>
      </c>
      <c r="Y301" s="28">
        <f>IF(AND(_Engine!$P$11=1,BC300&gt;0),ROUND(BC300*_Engine!$N$11/12,2),0)</f>
        <v>0</v>
      </c>
      <c r="Z301" s="28">
        <f>IF(AND(_Engine!$P$12=1,BD300&gt;0),ROUND(BD300*_Engine!$N$12/12,2),0)</f>
        <v>0</v>
      </c>
      <c r="AA301" s="28">
        <f>IF(AND(_Engine!$P$3=1,AU300&gt;0),ROUND(MIN(_Engine!$O$3,AU300+Q301),2),0)</f>
        <v>0</v>
      </c>
      <c r="AB301" s="28">
        <f>IF(AND(_Engine!$P$4=1,AV300&gt;0),ROUND(MIN(_Engine!$O$4,AV300+R301),2),0)</f>
        <v>0</v>
      </c>
      <c r="AC301" s="28">
        <f>IF(AND(_Engine!$P$5=1,AW300&gt;0),ROUND(MIN(_Engine!$O$5,AW300+S301),2),0)</f>
        <v>0</v>
      </c>
      <c r="AD301" s="28">
        <f>IF(AND(_Engine!$P$6=1,AX300&gt;0),ROUND(MIN(_Engine!$O$6,AX300+T301),2),0)</f>
        <v>0</v>
      </c>
      <c r="AE301" s="28">
        <f>IF(AND(_Engine!$P$7=1,AY300&gt;0),ROUND(MIN(_Engine!$O$7,AY300+U301),2),0)</f>
        <v>0</v>
      </c>
      <c r="AF301" s="28">
        <f>IF(AND(_Engine!$P$8=1,AZ300&gt;0),ROUND(MIN(_Engine!$O$8,AZ300+V301),2),0)</f>
        <v>0</v>
      </c>
      <c r="AG301" s="28">
        <f>IF(AND(_Engine!$P$9=1,BA300&gt;0),ROUND(MIN(_Engine!$O$9,BA300+W301),2),0)</f>
        <v>0</v>
      </c>
      <c r="AH301" s="28">
        <f>IF(AND(_Engine!$P$10=1,BB300&gt;0),ROUND(MIN(_Engine!$O$10,BB300+X301),2),0)</f>
        <v>0</v>
      </c>
      <c r="AI301" s="28">
        <f>IF(AND(_Engine!$P$11=1,BC300&gt;0),ROUND(MIN(_Engine!$O$11,BC300+Y301),2),0)</f>
        <v>0</v>
      </c>
      <c r="AJ301" s="28">
        <f>IF(AND(_Engine!$P$12=1,BD300&gt;0),ROUND(MIN(_Engine!$O$12,BD300+Z301),2),0)</f>
        <v>0</v>
      </c>
      <c r="AK301" s="28">
        <f>IF(AND(_Engine!$P$3=1,AU300&gt;0),ROUND(MAX(0,MIN(AU300+Q301-AA301,BE301-0)),2),0)</f>
        <v>0</v>
      </c>
      <c r="AL301" s="28">
        <f>IF(AND(_Engine!$P$4=1,AV300&gt;0),ROUND(MAX(0,MIN(AV300+R301-AB301,BE301-SUM(AK301:AK301))),2),0)</f>
        <v>0</v>
      </c>
      <c r="AM301" s="28">
        <f>IF(AND(_Engine!$P$5=1,AW300&gt;0),ROUND(MAX(0,MIN(AW300+S301-AC301,BE301-SUM(AK301:AL301))),2),0)</f>
        <v>0</v>
      </c>
      <c r="AN301" s="28">
        <f>IF(AND(_Engine!$P$6=1,AX300&gt;0),ROUND(MAX(0,MIN(AX300+T301-AD301,BE301-SUM(AK301:AM301))),2),0)</f>
        <v>0</v>
      </c>
      <c r="AO301" s="28">
        <f>IF(AND(_Engine!$P$7=1,AY300&gt;0),ROUND(MAX(0,MIN(AY300+U301-AE301,BE301-SUM(AK301:AN301))),2),0)</f>
        <v>0</v>
      </c>
      <c r="AP301" s="28">
        <f>IF(AND(_Engine!$P$8=1,AZ300&gt;0),ROUND(MAX(0,MIN(AZ300+V301-AF301,BE301-SUM(AK301:AO301))),2),0)</f>
        <v>0</v>
      </c>
      <c r="AQ301" s="28">
        <f>IF(AND(_Engine!$P$9=1,BA300&gt;0),ROUND(MAX(0,MIN(BA300+W301-AG301,BE301-SUM(AK301:AP301))),2),0)</f>
        <v>0</v>
      </c>
      <c r="AR301" s="28">
        <f>IF(AND(_Engine!$P$10=1,BB300&gt;0),ROUND(MAX(0,MIN(BB300+X301-AH301,BE301-SUM(AK301:AQ301))),2),0)</f>
        <v>0</v>
      </c>
      <c r="AS301" s="28">
        <f>IF(AND(_Engine!$P$11=1,BC300&gt;0),ROUND(MAX(0,MIN(BC300+Y301-AI301,BE301-SUM(AK301:AR301))),2),0)</f>
        <v>0</v>
      </c>
      <c r="AT301" s="28">
        <f>IF(AND(_Engine!$P$12=1,BD300&gt;0),ROUND(MAX(0,MIN(BD300+Z301-AJ301,BE301-SUM(AK301:AS301))),2),0)</f>
        <v>0</v>
      </c>
      <c r="AU301" s="28">
        <f>IF(_Engine!$P$3=1,MAX(0,ROUND(AU300+Q301-AA301-AK301,2)),0)</f>
        <v>0</v>
      </c>
      <c r="AV301" s="28">
        <f>IF(_Engine!$P$4=1,MAX(0,ROUND(AV300+R301-AB301-AL301,2)),0)</f>
        <v>0</v>
      </c>
      <c r="AW301" s="28">
        <f>IF(_Engine!$P$5=1,MAX(0,ROUND(AW300+S301-AC301-AM301,2)),0)</f>
        <v>0</v>
      </c>
      <c r="AX301" s="28">
        <f>IF(_Engine!$P$6=1,MAX(0,ROUND(AX300+T301-AD301-AN301,2)),0)</f>
        <v>0</v>
      </c>
      <c r="AY301" s="28">
        <f>IF(_Engine!$P$7=1,MAX(0,ROUND(AY300+U301-AE301-AO301,2)),0)</f>
        <v>0</v>
      </c>
      <c r="AZ301" s="28">
        <f>IF(_Engine!$P$8=1,MAX(0,ROUND(AZ300+V301-AF301-AP301,2)),0)</f>
        <v>0</v>
      </c>
      <c r="BA301" s="28">
        <f>IF(_Engine!$P$9=1,MAX(0,ROUND(BA300+W301-AG301-AQ301,2)),0)</f>
        <v>0</v>
      </c>
      <c r="BB301" s="28">
        <f>IF(_Engine!$P$10=1,MAX(0,ROUND(BB300+X301-AH301-AR301,2)),0)</f>
        <v>0</v>
      </c>
      <c r="BC301" s="28">
        <f>IF(_Engine!$P$11=1,MAX(0,ROUND(BC300+Y301-AI301-AS301,2)),0)</f>
        <v>0</v>
      </c>
      <c r="BD301" s="28">
        <f>IF(_Engine!$P$12=1,MAX(0,ROUND(BD300+Z301-AJ301-AT301,2)),0)</f>
        <v>0</v>
      </c>
      <c r="BE301" s="28">
        <f>ROUND(IFERROR('Debt Planner'!$C$8,0)+IFERROR(C301,0)+MAX(0,_Engine!$E$14-SUM(AA301:AJ301)),2)</f>
        <v>0</v>
      </c>
    </row>
    <row r="302" spans="1:57" x14ac:dyDescent="0.3">
      <c r="A302" s="24">
        <v>294</v>
      </c>
      <c r="B302" s="25">
        <f t="shared" ca="1" si="14"/>
        <v>55113</v>
      </c>
      <c r="C302" s="26">
        <v>0</v>
      </c>
      <c r="D302" s="27">
        <f t="shared" si="12"/>
        <v>0</v>
      </c>
      <c r="E302" s="18" t="str">
        <f>IF(_Engine!$P$3=0,"",IF((AA302+AK302)&gt;0,AA302+AK302,""))</f>
        <v/>
      </c>
      <c r="F302" s="18" t="str">
        <f>IF(_Engine!$P$4=0,"",IF((AB302+AL302)&gt;0,AB302+AL302,""))</f>
        <v/>
      </c>
      <c r="G302" s="18" t="str">
        <f>IF(_Engine!$P$5=0,"",IF((AC302+AM302)&gt;0,AC302+AM302,""))</f>
        <v/>
      </c>
      <c r="H302" s="18" t="str">
        <f>IF(_Engine!$P$6=0,"",IF((AD302+AN302)&gt;0,AD302+AN302,""))</f>
        <v/>
      </c>
      <c r="I302" s="18" t="str">
        <f>IF(_Engine!$P$7=0,"",IF((AE302+AO302)&gt;0,AE302+AO302,""))</f>
        <v/>
      </c>
      <c r="J302" s="18" t="str">
        <f>IF(_Engine!$P$8=0,"",IF((AF302+AP302)&gt;0,AF302+AP302,""))</f>
        <v/>
      </c>
      <c r="K302" s="18" t="str">
        <f>IF(_Engine!$P$9=0,"",IF((AG302+AQ302)&gt;0,AG302+AQ302,""))</f>
        <v/>
      </c>
      <c r="L302" s="18" t="str">
        <f>IF(_Engine!$P$10=0,"",IF((AH302+AR302)&gt;0,AH302+AR302,""))</f>
        <v/>
      </c>
      <c r="M302" s="18" t="str">
        <f>IF(_Engine!$P$11=0,"",IF((AI302+AS302)&gt;0,AI302+AS302,""))</f>
        <v/>
      </c>
      <c r="N302" s="18" t="str">
        <f>IF(_Engine!$P$12=0,"",IF((AJ302+AT302)&gt;0,AJ302+AT302,""))</f>
        <v/>
      </c>
      <c r="O302" s="27">
        <f t="shared" si="13"/>
        <v>0</v>
      </c>
      <c r="Q302" s="28">
        <f>IF(AND(_Engine!$P$3=1,AU301&gt;0),ROUND(AU301*_Engine!$N$3/12,2),0)</f>
        <v>0</v>
      </c>
      <c r="R302" s="28">
        <f>IF(AND(_Engine!$P$4=1,AV301&gt;0),ROUND(AV301*_Engine!$N$4/12,2),0)</f>
        <v>0</v>
      </c>
      <c r="S302" s="28">
        <f>IF(AND(_Engine!$P$5=1,AW301&gt;0),ROUND(AW301*_Engine!$N$5/12,2),0)</f>
        <v>0</v>
      </c>
      <c r="T302" s="28">
        <f>IF(AND(_Engine!$P$6=1,AX301&gt;0),ROUND(AX301*_Engine!$N$6/12,2),0)</f>
        <v>0</v>
      </c>
      <c r="U302" s="28">
        <f>IF(AND(_Engine!$P$7=1,AY301&gt;0),ROUND(AY301*_Engine!$N$7/12,2),0)</f>
        <v>0</v>
      </c>
      <c r="V302" s="28">
        <f>IF(AND(_Engine!$P$8=1,AZ301&gt;0),ROUND(AZ301*_Engine!$N$8/12,2),0)</f>
        <v>0</v>
      </c>
      <c r="W302" s="28">
        <f>IF(AND(_Engine!$P$9=1,BA301&gt;0),ROUND(BA301*_Engine!$N$9/12,2),0)</f>
        <v>0</v>
      </c>
      <c r="X302" s="28">
        <f>IF(AND(_Engine!$P$10=1,BB301&gt;0),ROUND(BB301*_Engine!$N$10/12,2),0)</f>
        <v>0</v>
      </c>
      <c r="Y302" s="28">
        <f>IF(AND(_Engine!$P$11=1,BC301&gt;0),ROUND(BC301*_Engine!$N$11/12,2),0)</f>
        <v>0</v>
      </c>
      <c r="Z302" s="28">
        <f>IF(AND(_Engine!$P$12=1,BD301&gt;0),ROUND(BD301*_Engine!$N$12/12,2),0)</f>
        <v>0</v>
      </c>
      <c r="AA302" s="28">
        <f>IF(AND(_Engine!$P$3=1,AU301&gt;0),ROUND(MIN(_Engine!$O$3,AU301+Q302),2),0)</f>
        <v>0</v>
      </c>
      <c r="AB302" s="28">
        <f>IF(AND(_Engine!$P$4=1,AV301&gt;0),ROUND(MIN(_Engine!$O$4,AV301+R302),2),0)</f>
        <v>0</v>
      </c>
      <c r="AC302" s="28">
        <f>IF(AND(_Engine!$P$5=1,AW301&gt;0),ROUND(MIN(_Engine!$O$5,AW301+S302),2),0)</f>
        <v>0</v>
      </c>
      <c r="AD302" s="28">
        <f>IF(AND(_Engine!$P$6=1,AX301&gt;0),ROUND(MIN(_Engine!$O$6,AX301+T302),2),0)</f>
        <v>0</v>
      </c>
      <c r="AE302" s="28">
        <f>IF(AND(_Engine!$P$7=1,AY301&gt;0),ROUND(MIN(_Engine!$O$7,AY301+U302),2),0)</f>
        <v>0</v>
      </c>
      <c r="AF302" s="28">
        <f>IF(AND(_Engine!$P$8=1,AZ301&gt;0),ROUND(MIN(_Engine!$O$8,AZ301+V302),2),0)</f>
        <v>0</v>
      </c>
      <c r="AG302" s="28">
        <f>IF(AND(_Engine!$P$9=1,BA301&gt;0),ROUND(MIN(_Engine!$O$9,BA301+W302),2),0)</f>
        <v>0</v>
      </c>
      <c r="AH302" s="28">
        <f>IF(AND(_Engine!$P$10=1,BB301&gt;0),ROUND(MIN(_Engine!$O$10,BB301+X302),2),0)</f>
        <v>0</v>
      </c>
      <c r="AI302" s="28">
        <f>IF(AND(_Engine!$P$11=1,BC301&gt;0),ROUND(MIN(_Engine!$O$11,BC301+Y302),2),0)</f>
        <v>0</v>
      </c>
      <c r="AJ302" s="28">
        <f>IF(AND(_Engine!$P$12=1,BD301&gt;0),ROUND(MIN(_Engine!$O$12,BD301+Z302),2),0)</f>
        <v>0</v>
      </c>
      <c r="AK302" s="28">
        <f>IF(AND(_Engine!$P$3=1,AU301&gt;0),ROUND(MAX(0,MIN(AU301+Q302-AA302,BE302-0)),2),0)</f>
        <v>0</v>
      </c>
      <c r="AL302" s="28">
        <f>IF(AND(_Engine!$P$4=1,AV301&gt;0),ROUND(MAX(0,MIN(AV301+R302-AB302,BE302-SUM(AK302:AK302))),2),0)</f>
        <v>0</v>
      </c>
      <c r="AM302" s="28">
        <f>IF(AND(_Engine!$P$5=1,AW301&gt;0),ROUND(MAX(0,MIN(AW301+S302-AC302,BE302-SUM(AK302:AL302))),2),0)</f>
        <v>0</v>
      </c>
      <c r="AN302" s="28">
        <f>IF(AND(_Engine!$P$6=1,AX301&gt;0),ROUND(MAX(0,MIN(AX301+T302-AD302,BE302-SUM(AK302:AM302))),2),0)</f>
        <v>0</v>
      </c>
      <c r="AO302" s="28">
        <f>IF(AND(_Engine!$P$7=1,AY301&gt;0),ROUND(MAX(0,MIN(AY301+U302-AE302,BE302-SUM(AK302:AN302))),2),0)</f>
        <v>0</v>
      </c>
      <c r="AP302" s="28">
        <f>IF(AND(_Engine!$P$8=1,AZ301&gt;0),ROUND(MAX(0,MIN(AZ301+V302-AF302,BE302-SUM(AK302:AO302))),2),0)</f>
        <v>0</v>
      </c>
      <c r="AQ302" s="28">
        <f>IF(AND(_Engine!$P$9=1,BA301&gt;0),ROUND(MAX(0,MIN(BA301+W302-AG302,BE302-SUM(AK302:AP302))),2),0)</f>
        <v>0</v>
      </c>
      <c r="AR302" s="28">
        <f>IF(AND(_Engine!$P$10=1,BB301&gt;0),ROUND(MAX(0,MIN(BB301+X302-AH302,BE302-SUM(AK302:AQ302))),2),0)</f>
        <v>0</v>
      </c>
      <c r="AS302" s="28">
        <f>IF(AND(_Engine!$P$11=1,BC301&gt;0),ROUND(MAX(0,MIN(BC301+Y302-AI302,BE302-SUM(AK302:AR302))),2),0)</f>
        <v>0</v>
      </c>
      <c r="AT302" s="28">
        <f>IF(AND(_Engine!$P$12=1,BD301&gt;0),ROUND(MAX(0,MIN(BD301+Z302-AJ302,BE302-SUM(AK302:AS302))),2),0)</f>
        <v>0</v>
      </c>
      <c r="AU302" s="28">
        <f>IF(_Engine!$P$3=1,MAX(0,ROUND(AU301+Q302-AA302-AK302,2)),0)</f>
        <v>0</v>
      </c>
      <c r="AV302" s="28">
        <f>IF(_Engine!$P$4=1,MAX(0,ROUND(AV301+R302-AB302-AL302,2)),0)</f>
        <v>0</v>
      </c>
      <c r="AW302" s="28">
        <f>IF(_Engine!$P$5=1,MAX(0,ROUND(AW301+S302-AC302-AM302,2)),0)</f>
        <v>0</v>
      </c>
      <c r="AX302" s="28">
        <f>IF(_Engine!$P$6=1,MAX(0,ROUND(AX301+T302-AD302-AN302,2)),0)</f>
        <v>0</v>
      </c>
      <c r="AY302" s="28">
        <f>IF(_Engine!$P$7=1,MAX(0,ROUND(AY301+U302-AE302-AO302,2)),0)</f>
        <v>0</v>
      </c>
      <c r="AZ302" s="28">
        <f>IF(_Engine!$P$8=1,MAX(0,ROUND(AZ301+V302-AF302-AP302,2)),0)</f>
        <v>0</v>
      </c>
      <c r="BA302" s="28">
        <f>IF(_Engine!$P$9=1,MAX(0,ROUND(BA301+W302-AG302-AQ302,2)),0)</f>
        <v>0</v>
      </c>
      <c r="BB302" s="28">
        <f>IF(_Engine!$P$10=1,MAX(0,ROUND(BB301+X302-AH302-AR302,2)),0)</f>
        <v>0</v>
      </c>
      <c r="BC302" s="28">
        <f>IF(_Engine!$P$11=1,MAX(0,ROUND(BC301+Y302-AI302-AS302,2)),0)</f>
        <v>0</v>
      </c>
      <c r="BD302" s="28">
        <f>IF(_Engine!$P$12=1,MAX(0,ROUND(BD301+Z302-AJ302-AT302,2)),0)</f>
        <v>0</v>
      </c>
      <c r="BE302" s="28">
        <f>ROUND(IFERROR('Debt Planner'!$C$8,0)+IFERROR(C302,0)+MAX(0,_Engine!$E$14-SUM(AA302:AJ302)),2)</f>
        <v>0</v>
      </c>
    </row>
    <row r="303" spans="1:57" x14ac:dyDescent="0.3">
      <c r="A303" s="24">
        <v>295</v>
      </c>
      <c r="B303" s="25">
        <f t="shared" ca="1" si="14"/>
        <v>55143</v>
      </c>
      <c r="C303" s="26">
        <v>0</v>
      </c>
      <c r="D303" s="27">
        <f t="shared" si="12"/>
        <v>0</v>
      </c>
      <c r="E303" s="18" t="str">
        <f>IF(_Engine!$P$3=0,"",IF((AA303+AK303)&gt;0,AA303+AK303,""))</f>
        <v/>
      </c>
      <c r="F303" s="18" t="str">
        <f>IF(_Engine!$P$4=0,"",IF((AB303+AL303)&gt;0,AB303+AL303,""))</f>
        <v/>
      </c>
      <c r="G303" s="18" t="str">
        <f>IF(_Engine!$P$5=0,"",IF((AC303+AM303)&gt;0,AC303+AM303,""))</f>
        <v/>
      </c>
      <c r="H303" s="18" t="str">
        <f>IF(_Engine!$P$6=0,"",IF((AD303+AN303)&gt;0,AD303+AN303,""))</f>
        <v/>
      </c>
      <c r="I303" s="18" t="str">
        <f>IF(_Engine!$P$7=0,"",IF((AE303+AO303)&gt;0,AE303+AO303,""))</f>
        <v/>
      </c>
      <c r="J303" s="18" t="str">
        <f>IF(_Engine!$P$8=0,"",IF((AF303+AP303)&gt;0,AF303+AP303,""))</f>
        <v/>
      </c>
      <c r="K303" s="18" t="str">
        <f>IF(_Engine!$P$9=0,"",IF((AG303+AQ303)&gt;0,AG303+AQ303,""))</f>
        <v/>
      </c>
      <c r="L303" s="18" t="str">
        <f>IF(_Engine!$P$10=0,"",IF((AH303+AR303)&gt;0,AH303+AR303,""))</f>
        <v/>
      </c>
      <c r="M303" s="18" t="str">
        <f>IF(_Engine!$P$11=0,"",IF((AI303+AS303)&gt;0,AI303+AS303,""))</f>
        <v/>
      </c>
      <c r="N303" s="18" t="str">
        <f>IF(_Engine!$P$12=0,"",IF((AJ303+AT303)&gt;0,AJ303+AT303,""))</f>
        <v/>
      </c>
      <c r="O303" s="27">
        <f t="shared" si="13"/>
        <v>0</v>
      </c>
      <c r="Q303" s="28">
        <f>IF(AND(_Engine!$P$3=1,AU302&gt;0),ROUND(AU302*_Engine!$N$3/12,2),0)</f>
        <v>0</v>
      </c>
      <c r="R303" s="28">
        <f>IF(AND(_Engine!$P$4=1,AV302&gt;0),ROUND(AV302*_Engine!$N$4/12,2),0)</f>
        <v>0</v>
      </c>
      <c r="S303" s="28">
        <f>IF(AND(_Engine!$P$5=1,AW302&gt;0),ROUND(AW302*_Engine!$N$5/12,2),0)</f>
        <v>0</v>
      </c>
      <c r="T303" s="28">
        <f>IF(AND(_Engine!$P$6=1,AX302&gt;0),ROUND(AX302*_Engine!$N$6/12,2),0)</f>
        <v>0</v>
      </c>
      <c r="U303" s="28">
        <f>IF(AND(_Engine!$P$7=1,AY302&gt;0),ROUND(AY302*_Engine!$N$7/12,2),0)</f>
        <v>0</v>
      </c>
      <c r="V303" s="28">
        <f>IF(AND(_Engine!$P$8=1,AZ302&gt;0),ROUND(AZ302*_Engine!$N$8/12,2),0)</f>
        <v>0</v>
      </c>
      <c r="W303" s="28">
        <f>IF(AND(_Engine!$P$9=1,BA302&gt;0),ROUND(BA302*_Engine!$N$9/12,2),0)</f>
        <v>0</v>
      </c>
      <c r="X303" s="28">
        <f>IF(AND(_Engine!$P$10=1,BB302&gt;0),ROUND(BB302*_Engine!$N$10/12,2),0)</f>
        <v>0</v>
      </c>
      <c r="Y303" s="28">
        <f>IF(AND(_Engine!$P$11=1,BC302&gt;0),ROUND(BC302*_Engine!$N$11/12,2),0)</f>
        <v>0</v>
      </c>
      <c r="Z303" s="28">
        <f>IF(AND(_Engine!$P$12=1,BD302&gt;0),ROUND(BD302*_Engine!$N$12/12,2),0)</f>
        <v>0</v>
      </c>
      <c r="AA303" s="28">
        <f>IF(AND(_Engine!$P$3=1,AU302&gt;0),ROUND(MIN(_Engine!$O$3,AU302+Q303),2),0)</f>
        <v>0</v>
      </c>
      <c r="AB303" s="28">
        <f>IF(AND(_Engine!$P$4=1,AV302&gt;0),ROUND(MIN(_Engine!$O$4,AV302+R303),2),0)</f>
        <v>0</v>
      </c>
      <c r="AC303" s="28">
        <f>IF(AND(_Engine!$P$5=1,AW302&gt;0),ROUND(MIN(_Engine!$O$5,AW302+S303),2),0)</f>
        <v>0</v>
      </c>
      <c r="AD303" s="28">
        <f>IF(AND(_Engine!$P$6=1,AX302&gt;0),ROUND(MIN(_Engine!$O$6,AX302+T303),2),0)</f>
        <v>0</v>
      </c>
      <c r="AE303" s="28">
        <f>IF(AND(_Engine!$P$7=1,AY302&gt;0),ROUND(MIN(_Engine!$O$7,AY302+U303),2),0)</f>
        <v>0</v>
      </c>
      <c r="AF303" s="28">
        <f>IF(AND(_Engine!$P$8=1,AZ302&gt;0),ROUND(MIN(_Engine!$O$8,AZ302+V303),2),0)</f>
        <v>0</v>
      </c>
      <c r="AG303" s="28">
        <f>IF(AND(_Engine!$P$9=1,BA302&gt;0),ROUND(MIN(_Engine!$O$9,BA302+W303),2),0)</f>
        <v>0</v>
      </c>
      <c r="AH303" s="28">
        <f>IF(AND(_Engine!$P$10=1,BB302&gt;0),ROUND(MIN(_Engine!$O$10,BB302+X303),2),0)</f>
        <v>0</v>
      </c>
      <c r="AI303" s="28">
        <f>IF(AND(_Engine!$P$11=1,BC302&gt;0),ROUND(MIN(_Engine!$O$11,BC302+Y303),2),0)</f>
        <v>0</v>
      </c>
      <c r="AJ303" s="28">
        <f>IF(AND(_Engine!$P$12=1,BD302&gt;0),ROUND(MIN(_Engine!$O$12,BD302+Z303),2),0)</f>
        <v>0</v>
      </c>
      <c r="AK303" s="28">
        <f>IF(AND(_Engine!$P$3=1,AU302&gt;0),ROUND(MAX(0,MIN(AU302+Q303-AA303,BE303-0)),2),0)</f>
        <v>0</v>
      </c>
      <c r="AL303" s="28">
        <f>IF(AND(_Engine!$P$4=1,AV302&gt;0),ROUND(MAX(0,MIN(AV302+R303-AB303,BE303-SUM(AK303:AK303))),2),0)</f>
        <v>0</v>
      </c>
      <c r="AM303" s="28">
        <f>IF(AND(_Engine!$P$5=1,AW302&gt;0),ROUND(MAX(0,MIN(AW302+S303-AC303,BE303-SUM(AK303:AL303))),2),0)</f>
        <v>0</v>
      </c>
      <c r="AN303" s="28">
        <f>IF(AND(_Engine!$P$6=1,AX302&gt;0),ROUND(MAX(0,MIN(AX302+T303-AD303,BE303-SUM(AK303:AM303))),2),0)</f>
        <v>0</v>
      </c>
      <c r="AO303" s="28">
        <f>IF(AND(_Engine!$P$7=1,AY302&gt;0),ROUND(MAX(0,MIN(AY302+U303-AE303,BE303-SUM(AK303:AN303))),2),0)</f>
        <v>0</v>
      </c>
      <c r="AP303" s="28">
        <f>IF(AND(_Engine!$P$8=1,AZ302&gt;0),ROUND(MAX(0,MIN(AZ302+V303-AF303,BE303-SUM(AK303:AO303))),2),0)</f>
        <v>0</v>
      </c>
      <c r="AQ303" s="28">
        <f>IF(AND(_Engine!$P$9=1,BA302&gt;0),ROUND(MAX(0,MIN(BA302+W303-AG303,BE303-SUM(AK303:AP303))),2),0)</f>
        <v>0</v>
      </c>
      <c r="AR303" s="28">
        <f>IF(AND(_Engine!$P$10=1,BB302&gt;0),ROUND(MAX(0,MIN(BB302+X303-AH303,BE303-SUM(AK303:AQ303))),2),0)</f>
        <v>0</v>
      </c>
      <c r="AS303" s="28">
        <f>IF(AND(_Engine!$P$11=1,BC302&gt;0),ROUND(MAX(0,MIN(BC302+Y303-AI303,BE303-SUM(AK303:AR303))),2),0)</f>
        <v>0</v>
      </c>
      <c r="AT303" s="28">
        <f>IF(AND(_Engine!$P$12=1,BD302&gt;0),ROUND(MAX(0,MIN(BD302+Z303-AJ303,BE303-SUM(AK303:AS303))),2),0)</f>
        <v>0</v>
      </c>
      <c r="AU303" s="28">
        <f>IF(_Engine!$P$3=1,MAX(0,ROUND(AU302+Q303-AA303-AK303,2)),0)</f>
        <v>0</v>
      </c>
      <c r="AV303" s="28">
        <f>IF(_Engine!$P$4=1,MAX(0,ROUND(AV302+R303-AB303-AL303,2)),0)</f>
        <v>0</v>
      </c>
      <c r="AW303" s="28">
        <f>IF(_Engine!$P$5=1,MAX(0,ROUND(AW302+S303-AC303-AM303,2)),0)</f>
        <v>0</v>
      </c>
      <c r="AX303" s="28">
        <f>IF(_Engine!$P$6=1,MAX(0,ROUND(AX302+T303-AD303-AN303,2)),0)</f>
        <v>0</v>
      </c>
      <c r="AY303" s="28">
        <f>IF(_Engine!$P$7=1,MAX(0,ROUND(AY302+U303-AE303-AO303,2)),0)</f>
        <v>0</v>
      </c>
      <c r="AZ303" s="28">
        <f>IF(_Engine!$P$8=1,MAX(0,ROUND(AZ302+V303-AF303-AP303,2)),0)</f>
        <v>0</v>
      </c>
      <c r="BA303" s="28">
        <f>IF(_Engine!$P$9=1,MAX(0,ROUND(BA302+W303-AG303-AQ303,2)),0)</f>
        <v>0</v>
      </c>
      <c r="BB303" s="28">
        <f>IF(_Engine!$P$10=1,MAX(0,ROUND(BB302+X303-AH303-AR303,2)),0)</f>
        <v>0</v>
      </c>
      <c r="BC303" s="28">
        <f>IF(_Engine!$P$11=1,MAX(0,ROUND(BC302+Y303-AI303-AS303,2)),0)</f>
        <v>0</v>
      </c>
      <c r="BD303" s="28">
        <f>IF(_Engine!$P$12=1,MAX(0,ROUND(BD302+Z303-AJ303-AT303,2)),0)</f>
        <v>0</v>
      </c>
      <c r="BE303" s="28">
        <f>ROUND(IFERROR('Debt Planner'!$C$8,0)+IFERROR(C303,0)+MAX(0,_Engine!$E$14-SUM(AA303:AJ303)),2)</f>
        <v>0</v>
      </c>
    </row>
    <row r="304" spans="1:57" x14ac:dyDescent="0.3">
      <c r="A304" s="24">
        <v>296</v>
      </c>
      <c r="B304" s="25">
        <f t="shared" ca="1" si="14"/>
        <v>55174</v>
      </c>
      <c r="C304" s="26">
        <v>0</v>
      </c>
      <c r="D304" s="27">
        <f t="shared" si="12"/>
        <v>0</v>
      </c>
      <c r="E304" s="18" t="str">
        <f>IF(_Engine!$P$3=0,"",IF((AA304+AK304)&gt;0,AA304+AK304,""))</f>
        <v/>
      </c>
      <c r="F304" s="18" t="str">
        <f>IF(_Engine!$P$4=0,"",IF((AB304+AL304)&gt;0,AB304+AL304,""))</f>
        <v/>
      </c>
      <c r="G304" s="18" t="str">
        <f>IF(_Engine!$P$5=0,"",IF((AC304+AM304)&gt;0,AC304+AM304,""))</f>
        <v/>
      </c>
      <c r="H304" s="18" t="str">
        <f>IF(_Engine!$P$6=0,"",IF((AD304+AN304)&gt;0,AD304+AN304,""))</f>
        <v/>
      </c>
      <c r="I304" s="18" t="str">
        <f>IF(_Engine!$P$7=0,"",IF((AE304+AO304)&gt;0,AE304+AO304,""))</f>
        <v/>
      </c>
      <c r="J304" s="18" t="str">
        <f>IF(_Engine!$P$8=0,"",IF((AF304+AP304)&gt;0,AF304+AP304,""))</f>
        <v/>
      </c>
      <c r="K304" s="18" t="str">
        <f>IF(_Engine!$P$9=0,"",IF((AG304+AQ304)&gt;0,AG304+AQ304,""))</f>
        <v/>
      </c>
      <c r="L304" s="18" t="str">
        <f>IF(_Engine!$P$10=0,"",IF((AH304+AR304)&gt;0,AH304+AR304,""))</f>
        <v/>
      </c>
      <c r="M304" s="18" t="str">
        <f>IF(_Engine!$P$11=0,"",IF((AI304+AS304)&gt;0,AI304+AS304,""))</f>
        <v/>
      </c>
      <c r="N304" s="18" t="str">
        <f>IF(_Engine!$P$12=0,"",IF((AJ304+AT304)&gt;0,AJ304+AT304,""))</f>
        <v/>
      </c>
      <c r="O304" s="27">
        <f t="shared" si="13"/>
        <v>0</v>
      </c>
      <c r="Q304" s="28">
        <f>IF(AND(_Engine!$P$3=1,AU303&gt;0),ROUND(AU303*_Engine!$N$3/12,2),0)</f>
        <v>0</v>
      </c>
      <c r="R304" s="28">
        <f>IF(AND(_Engine!$P$4=1,AV303&gt;0),ROUND(AV303*_Engine!$N$4/12,2),0)</f>
        <v>0</v>
      </c>
      <c r="S304" s="28">
        <f>IF(AND(_Engine!$P$5=1,AW303&gt;0),ROUND(AW303*_Engine!$N$5/12,2),0)</f>
        <v>0</v>
      </c>
      <c r="T304" s="28">
        <f>IF(AND(_Engine!$P$6=1,AX303&gt;0),ROUND(AX303*_Engine!$N$6/12,2),0)</f>
        <v>0</v>
      </c>
      <c r="U304" s="28">
        <f>IF(AND(_Engine!$P$7=1,AY303&gt;0),ROUND(AY303*_Engine!$N$7/12,2),0)</f>
        <v>0</v>
      </c>
      <c r="V304" s="28">
        <f>IF(AND(_Engine!$P$8=1,AZ303&gt;0),ROUND(AZ303*_Engine!$N$8/12,2),0)</f>
        <v>0</v>
      </c>
      <c r="W304" s="28">
        <f>IF(AND(_Engine!$P$9=1,BA303&gt;0),ROUND(BA303*_Engine!$N$9/12,2),0)</f>
        <v>0</v>
      </c>
      <c r="X304" s="28">
        <f>IF(AND(_Engine!$P$10=1,BB303&gt;0),ROUND(BB303*_Engine!$N$10/12,2),0)</f>
        <v>0</v>
      </c>
      <c r="Y304" s="28">
        <f>IF(AND(_Engine!$P$11=1,BC303&gt;0),ROUND(BC303*_Engine!$N$11/12,2),0)</f>
        <v>0</v>
      </c>
      <c r="Z304" s="28">
        <f>IF(AND(_Engine!$P$12=1,BD303&gt;0),ROUND(BD303*_Engine!$N$12/12,2),0)</f>
        <v>0</v>
      </c>
      <c r="AA304" s="28">
        <f>IF(AND(_Engine!$P$3=1,AU303&gt;0),ROUND(MIN(_Engine!$O$3,AU303+Q304),2),0)</f>
        <v>0</v>
      </c>
      <c r="AB304" s="28">
        <f>IF(AND(_Engine!$P$4=1,AV303&gt;0),ROUND(MIN(_Engine!$O$4,AV303+R304),2),0)</f>
        <v>0</v>
      </c>
      <c r="AC304" s="28">
        <f>IF(AND(_Engine!$P$5=1,AW303&gt;0),ROUND(MIN(_Engine!$O$5,AW303+S304),2),0)</f>
        <v>0</v>
      </c>
      <c r="AD304" s="28">
        <f>IF(AND(_Engine!$P$6=1,AX303&gt;0),ROUND(MIN(_Engine!$O$6,AX303+T304),2),0)</f>
        <v>0</v>
      </c>
      <c r="AE304" s="28">
        <f>IF(AND(_Engine!$P$7=1,AY303&gt;0),ROUND(MIN(_Engine!$O$7,AY303+U304),2),0)</f>
        <v>0</v>
      </c>
      <c r="AF304" s="28">
        <f>IF(AND(_Engine!$P$8=1,AZ303&gt;0),ROUND(MIN(_Engine!$O$8,AZ303+V304),2),0)</f>
        <v>0</v>
      </c>
      <c r="AG304" s="28">
        <f>IF(AND(_Engine!$P$9=1,BA303&gt;0),ROUND(MIN(_Engine!$O$9,BA303+W304),2),0)</f>
        <v>0</v>
      </c>
      <c r="AH304" s="28">
        <f>IF(AND(_Engine!$P$10=1,BB303&gt;0),ROUND(MIN(_Engine!$O$10,BB303+X304),2),0)</f>
        <v>0</v>
      </c>
      <c r="AI304" s="28">
        <f>IF(AND(_Engine!$P$11=1,BC303&gt;0),ROUND(MIN(_Engine!$O$11,BC303+Y304),2),0)</f>
        <v>0</v>
      </c>
      <c r="AJ304" s="28">
        <f>IF(AND(_Engine!$P$12=1,BD303&gt;0),ROUND(MIN(_Engine!$O$12,BD303+Z304),2),0)</f>
        <v>0</v>
      </c>
      <c r="AK304" s="28">
        <f>IF(AND(_Engine!$P$3=1,AU303&gt;0),ROUND(MAX(0,MIN(AU303+Q304-AA304,BE304-0)),2),0)</f>
        <v>0</v>
      </c>
      <c r="AL304" s="28">
        <f>IF(AND(_Engine!$P$4=1,AV303&gt;0),ROUND(MAX(0,MIN(AV303+R304-AB304,BE304-SUM(AK304:AK304))),2),0)</f>
        <v>0</v>
      </c>
      <c r="AM304" s="28">
        <f>IF(AND(_Engine!$P$5=1,AW303&gt;0),ROUND(MAX(0,MIN(AW303+S304-AC304,BE304-SUM(AK304:AL304))),2),0)</f>
        <v>0</v>
      </c>
      <c r="AN304" s="28">
        <f>IF(AND(_Engine!$P$6=1,AX303&gt;0),ROUND(MAX(0,MIN(AX303+T304-AD304,BE304-SUM(AK304:AM304))),2),0)</f>
        <v>0</v>
      </c>
      <c r="AO304" s="28">
        <f>IF(AND(_Engine!$P$7=1,AY303&gt;0),ROUND(MAX(0,MIN(AY303+U304-AE304,BE304-SUM(AK304:AN304))),2),0)</f>
        <v>0</v>
      </c>
      <c r="AP304" s="28">
        <f>IF(AND(_Engine!$P$8=1,AZ303&gt;0),ROUND(MAX(0,MIN(AZ303+V304-AF304,BE304-SUM(AK304:AO304))),2),0)</f>
        <v>0</v>
      </c>
      <c r="AQ304" s="28">
        <f>IF(AND(_Engine!$P$9=1,BA303&gt;0),ROUND(MAX(0,MIN(BA303+W304-AG304,BE304-SUM(AK304:AP304))),2),0)</f>
        <v>0</v>
      </c>
      <c r="AR304" s="28">
        <f>IF(AND(_Engine!$P$10=1,BB303&gt;0),ROUND(MAX(0,MIN(BB303+X304-AH304,BE304-SUM(AK304:AQ304))),2),0)</f>
        <v>0</v>
      </c>
      <c r="AS304" s="28">
        <f>IF(AND(_Engine!$P$11=1,BC303&gt;0),ROUND(MAX(0,MIN(BC303+Y304-AI304,BE304-SUM(AK304:AR304))),2),0)</f>
        <v>0</v>
      </c>
      <c r="AT304" s="28">
        <f>IF(AND(_Engine!$P$12=1,BD303&gt;0),ROUND(MAX(0,MIN(BD303+Z304-AJ304,BE304-SUM(AK304:AS304))),2),0)</f>
        <v>0</v>
      </c>
      <c r="AU304" s="28">
        <f>IF(_Engine!$P$3=1,MAX(0,ROUND(AU303+Q304-AA304-AK304,2)),0)</f>
        <v>0</v>
      </c>
      <c r="AV304" s="28">
        <f>IF(_Engine!$P$4=1,MAX(0,ROUND(AV303+R304-AB304-AL304,2)),0)</f>
        <v>0</v>
      </c>
      <c r="AW304" s="28">
        <f>IF(_Engine!$P$5=1,MAX(0,ROUND(AW303+S304-AC304-AM304,2)),0)</f>
        <v>0</v>
      </c>
      <c r="AX304" s="28">
        <f>IF(_Engine!$P$6=1,MAX(0,ROUND(AX303+T304-AD304-AN304,2)),0)</f>
        <v>0</v>
      </c>
      <c r="AY304" s="28">
        <f>IF(_Engine!$P$7=1,MAX(0,ROUND(AY303+U304-AE304-AO304,2)),0)</f>
        <v>0</v>
      </c>
      <c r="AZ304" s="28">
        <f>IF(_Engine!$P$8=1,MAX(0,ROUND(AZ303+V304-AF304-AP304,2)),0)</f>
        <v>0</v>
      </c>
      <c r="BA304" s="28">
        <f>IF(_Engine!$P$9=1,MAX(0,ROUND(BA303+W304-AG304-AQ304,2)),0)</f>
        <v>0</v>
      </c>
      <c r="BB304" s="28">
        <f>IF(_Engine!$P$10=1,MAX(0,ROUND(BB303+X304-AH304-AR304,2)),0)</f>
        <v>0</v>
      </c>
      <c r="BC304" s="28">
        <f>IF(_Engine!$P$11=1,MAX(0,ROUND(BC303+Y304-AI304-AS304,2)),0)</f>
        <v>0</v>
      </c>
      <c r="BD304" s="28">
        <f>IF(_Engine!$P$12=1,MAX(0,ROUND(BD303+Z304-AJ304-AT304,2)),0)</f>
        <v>0</v>
      </c>
      <c r="BE304" s="28">
        <f>ROUND(IFERROR('Debt Planner'!$C$8,0)+IFERROR(C304,0)+MAX(0,_Engine!$E$14-SUM(AA304:AJ304)),2)</f>
        <v>0</v>
      </c>
    </row>
    <row r="305" spans="1:57" x14ac:dyDescent="0.3">
      <c r="A305" s="24">
        <v>297</v>
      </c>
      <c r="B305" s="25">
        <f t="shared" ca="1" si="14"/>
        <v>55205</v>
      </c>
      <c r="C305" s="26">
        <v>0</v>
      </c>
      <c r="D305" s="27">
        <f t="shared" si="12"/>
        <v>0</v>
      </c>
      <c r="E305" s="18" t="str">
        <f>IF(_Engine!$P$3=0,"",IF((AA305+AK305)&gt;0,AA305+AK305,""))</f>
        <v/>
      </c>
      <c r="F305" s="18" t="str">
        <f>IF(_Engine!$P$4=0,"",IF((AB305+AL305)&gt;0,AB305+AL305,""))</f>
        <v/>
      </c>
      <c r="G305" s="18" t="str">
        <f>IF(_Engine!$P$5=0,"",IF((AC305+AM305)&gt;0,AC305+AM305,""))</f>
        <v/>
      </c>
      <c r="H305" s="18" t="str">
        <f>IF(_Engine!$P$6=0,"",IF((AD305+AN305)&gt;0,AD305+AN305,""))</f>
        <v/>
      </c>
      <c r="I305" s="18" t="str">
        <f>IF(_Engine!$P$7=0,"",IF((AE305+AO305)&gt;0,AE305+AO305,""))</f>
        <v/>
      </c>
      <c r="J305" s="18" t="str">
        <f>IF(_Engine!$P$8=0,"",IF((AF305+AP305)&gt;0,AF305+AP305,""))</f>
        <v/>
      </c>
      <c r="K305" s="18" t="str">
        <f>IF(_Engine!$P$9=0,"",IF((AG305+AQ305)&gt;0,AG305+AQ305,""))</f>
        <v/>
      </c>
      <c r="L305" s="18" t="str">
        <f>IF(_Engine!$P$10=0,"",IF((AH305+AR305)&gt;0,AH305+AR305,""))</f>
        <v/>
      </c>
      <c r="M305" s="18" t="str">
        <f>IF(_Engine!$P$11=0,"",IF((AI305+AS305)&gt;0,AI305+AS305,""))</f>
        <v/>
      </c>
      <c r="N305" s="18" t="str">
        <f>IF(_Engine!$P$12=0,"",IF((AJ305+AT305)&gt;0,AJ305+AT305,""))</f>
        <v/>
      </c>
      <c r="O305" s="27">
        <f t="shared" si="13"/>
        <v>0</v>
      </c>
      <c r="Q305" s="28">
        <f>IF(AND(_Engine!$P$3=1,AU304&gt;0),ROUND(AU304*_Engine!$N$3/12,2),0)</f>
        <v>0</v>
      </c>
      <c r="R305" s="28">
        <f>IF(AND(_Engine!$P$4=1,AV304&gt;0),ROUND(AV304*_Engine!$N$4/12,2),0)</f>
        <v>0</v>
      </c>
      <c r="S305" s="28">
        <f>IF(AND(_Engine!$P$5=1,AW304&gt;0),ROUND(AW304*_Engine!$N$5/12,2),0)</f>
        <v>0</v>
      </c>
      <c r="T305" s="28">
        <f>IF(AND(_Engine!$P$6=1,AX304&gt;0),ROUND(AX304*_Engine!$N$6/12,2),0)</f>
        <v>0</v>
      </c>
      <c r="U305" s="28">
        <f>IF(AND(_Engine!$P$7=1,AY304&gt;0),ROUND(AY304*_Engine!$N$7/12,2),0)</f>
        <v>0</v>
      </c>
      <c r="V305" s="28">
        <f>IF(AND(_Engine!$P$8=1,AZ304&gt;0),ROUND(AZ304*_Engine!$N$8/12,2),0)</f>
        <v>0</v>
      </c>
      <c r="W305" s="28">
        <f>IF(AND(_Engine!$P$9=1,BA304&gt;0),ROUND(BA304*_Engine!$N$9/12,2),0)</f>
        <v>0</v>
      </c>
      <c r="X305" s="28">
        <f>IF(AND(_Engine!$P$10=1,BB304&gt;0),ROUND(BB304*_Engine!$N$10/12,2),0)</f>
        <v>0</v>
      </c>
      <c r="Y305" s="28">
        <f>IF(AND(_Engine!$P$11=1,BC304&gt;0),ROUND(BC304*_Engine!$N$11/12,2),0)</f>
        <v>0</v>
      </c>
      <c r="Z305" s="28">
        <f>IF(AND(_Engine!$P$12=1,BD304&gt;0),ROUND(BD304*_Engine!$N$12/12,2),0)</f>
        <v>0</v>
      </c>
      <c r="AA305" s="28">
        <f>IF(AND(_Engine!$P$3=1,AU304&gt;0),ROUND(MIN(_Engine!$O$3,AU304+Q305),2),0)</f>
        <v>0</v>
      </c>
      <c r="AB305" s="28">
        <f>IF(AND(_Engine!$P$4=1,AV304&gt;0),ROUND(MIN(_Engine!$O$4,AV304+R305),2),0)</f>
        <v>0</v>
      </c>
      <c r="AC305" s="28">
        <f>IF(AND(_Engine!$P$5=1,AW304&gt;0),ROUND(MIN(_Engine!$O$5,AW304+S305),2),0)</f>
        <v>0</v>
      </c>
      <c r="AD305" s="28">
        <f>IF(AND(_Engine!$P$6=1,AX304&gt;0),ROUND(MIN(_Engine!$O$6,AX304+T305),2),0)</f>
        <v>0</v>
      </c>
      <c r="AE305" s="28">
        <f>IF(AND(_Engine!$P$7=1,AY304&gt;0),ROUND(MIN(_Engine!$O$7,AY304+U305),2),0)</f>
        <v>0</v>
      </c>
      <c r="AF305" s="28">
        <f>IF(AND(_Engine!$P$8=1,AZ304&gt;0),ROUND(MIN(_Engine!$O$8,AZ304+V305),2),0)</f>
        <v>0</v>
      </c>
      <c r="AG305" s="28">
        <f>IF(AND(_Engine!$P$9=1,BA304&gt;0),ROUND(MIN(_Engine!$O$9,BA304+W305),2),0)</f>
        <v>0</v>
      </c>
      <c r="AH305" s="28">
        <f>IF(AND(_Engine!$P$10=1,BB304&gt;0),ROUND(MIN(_Engine!$O$10,BB304+X305),2),0)</f>
        <v>0</v>
      </c>
      <c r="AI305" s="28">
        <f>IF(AND(_Engine!$P$11=1,BC304&gt;0),ROUND(MIN(_Engine!$O$11,BC304+Y305),2),0)</f>
        <v>0</v>
      </c>
      <c r="AJ305" s="28">
        <f>IF(AND(_Engine!$P$12=1,BD304&gt;0),ROUND(MIN(_Engine!$O$12,BD304+Z305),2),0)</f>
        <v>0</v>
      </c>
      <c r="AK305" s="28">
        <f>IF(AND(_Engine!$P$3=1,AU304&gt;0),ROUND(MAX(0,MIN(AU304+Q305-AA305,BE305-0)),2),0)</f>
        <v>0</v>
      </c>
      <c r="AL305" s="28">
        <f>IF(AND(_Engine!$P$4=1,AV304&gt;0),ROUND(MAX(0,MIN(AV304+R305-AB305,BE305-SUM(AK305:AK305))),2),0)</f>
        <v>0</v>
      </c>
      <c r="AM305" s="28">
        <f>IF(AND(_Engine!$P$5=1,AW304&gt;0),ROUND(MAX(0,MIN(AW304+S305-AC305,BE305-SUM(AK305:AL305))),2),0)</f>
        <v>0</v>
      </c>
      <c r="AN305" s="28">
        <f>IF(AND(_Engine!$P$6=1,AX304&gt;0),ROUND(MAX(0,MIN(AX304+T305-AD305,BE305-SUM(AK305:AM305))),2),0)</f>
        <v>0</v>
      </c>
      <c r="AO305" s="28">
        <f>IF(AND(_Engine!$P$7=1,AY304&gt;0),ROUND(MAX(0,MIN(AY304+U305-AE305,BE305-SUM(AK305:AN305))),2),0)</f>
        <v>0</v>
      </c>
      <c r="AP305" s="28">
        <f>IF(AND(_Engine!$P$8=1,AZ304&gt;0),ROUND(MAX(0,MIN(AZ304+V305-AF305,BE305-SUM(AK305:AO305))),2),0)</f>
        <v>0</v>
      </c>
      <c r="AQ305" s="28">
        <f>IF(AND(_Engine!$P$9=1,BA304&gt;0),ROUND(MAX(0,MIN(BA304+W305-AG305,BE305-SUM(AK305:AP305))),2),0)</f>
        <v>0</v>
      </c>
      <c r="AR305" s="28">
        <f>IF(AND(_Engine!$P$10=1,BB304&gt;0),ROUND(MAX(0,MIN(BB304+X305-AH305,BE305-SUM(AK305:AQ305))),2),0)</f>
        <v>0</v>
      </c>
      <c r="AS305" s="28">
        <f>IF(AND(_Engine!$P$11=1,BC304&gt;0),ROUND(MAX(0,MIN(BC304+Y305-AI305,BE305-SUM(AK305:AR305))),2),0)</f>
        <v>0</v>
      </c>
      <c r="AT305" s="28">
        <f>IF(AND(_Engine!$P$12=1,BD304&gt;0),ROUND(MAX(0,MIN(BD304+Z305-AJ305,BE305-SUM(AK305:AS305))),2),0)</f>
        <v>0</v>
      </c>
      <c r="AU305" s="28">
        <f>IF(_Engine!$P$3=1,MAX(0,ROUND(AU304+Q305-AA305-AK305,2)),0)</f>
        <v>0</v>
      </c>
      <c r="AV305" s="28">
        <f>IF(_Engine!$P$4=1,MAX(0,ROUND(AV304+R305-AB305-AL305,2)),0)</f>
        <v>0</v>
      </c>
      <c r="AW305" s="28">
        <f>IF(_Engine!$P$5=1,MAX(0,ROUND(AW304+S305-AC305-AM305,2)),0)</f>
        <v>0</v>
      </c>
      <c r="AX305" s="28">
        <f>IF(_Engine!$P$6=1,MAX(0,ROUND(AX304+T305-AD305-AN305,2)),0)</f>
        <v>0</v>
      </c>
      <c r="AY305" s="28">
        <f>IF(_Engine!$P$7=1,MAX(0,ROUND(AY304+U305-AE305-AO305,2)),0)</f>
        <v>0</v>
      </c>
      <c r="AZ305" s="28">
        <f>IF(_Engine!$P$8=1,MAX(0,ROUND(AZ304+V305-AF305-AP305,2)),0)</f>
        <v>0</v>
      </c>
      <c r="BA305" s="28">
        <f>IF(_Engine!$P$9=1,MAX(0,ROUND(BA304+W305-AG305-AQ305,2)),0)</f>
        <v>0</v>
      </c>
      <c r="BB305" s="28">
        <f>IF(_Engine!$P$10=1,MAX(0,ROUND(BB304+X305-AH305-AR305,2)),0)</f>
        <v>0</v>
      </c>
      <c r="BC305" s="28">
        <f>IF(_Engine!$P$11=1,MAX(0,ROUND(BC304+Y305-AI305-AS305,2)),0)</f>
        <v>0</v>
      </c>
      <c r="BD305" s="28">
        <f>IF(_Engine!$P$12=1,MAX(0,ROUND(BD304+Z305-AJ305-AT305,2)),0)</f>
        <v>0</v>
      </c>
      <c r="BE305" s="28">
        <f>ROUND(IFERROR('Debt Planner'!$C$8,0)+IFERROR(C305,0)+MAX(0,_Engine!$E$14-SUM(AA305:AJ305)),2)</f>
        <v>0</v>
      </c>
    </row>
    <row r="306" spans="1:57" x14ac:dyDescent="0.3">
      <c r="A306" s="24">
        <v>298</v>
      </c>
      <c r="B306" s="25">
        <f t="shared" ca="1" si="14"/>
        <v>55233</v>
      </c>
      <c r="C306" s="26">
        <v>0</v>
      </c>
      <c r="D306" s="27">
        <f t="shared" si="12"/>
        <v>0</v>
      </c>
      <c r="E306" s="18" t="str">
        <f>IF(_Engine!$P$3=0,"",IF((AA306+AK306)&gt;0,AA306+AK306,""))</f>
        <v/>
      </c>
      <c r="F306" s="18" t="str">
        <f>IF(_Engine!$P$4=0,"",IF((AB306+AL306)&gt;0,AB306+AL306,""))</f>
        <v/>
      </c>
      <c r="G306" s="18" t="str">
        <f>IF(_Engine!$P$5=0,"",IF((AC306+AM306)&gt;0,AC306+AM306,""))</f>
        <v/>
      </c>
      <c r="H306" s="18" t="str">
        <f>IF(_Engine!$P$6=0,"",IF((AD306+AN306)&gt;0,AD306+AN306,""))</f>
        <v/>
      </c>
      <c r="I306" s="18" t="str">
        <f>IF(_Engine!$P$7=0,"",IF((AE306+AO306)&gt;0,AE306+AO306,""))</f>
        <v/>
      </c>
      <c r="J306" s="18" t="str">
        <f>IF(_Engine!$P$8=0,"",IF((AF306+AP306)&gt;0,AF306+AP306,""))</f>
        <v/>
      </c>
      <c r="K306" s="18" t="str">
        <f>IF(_Engine!$P$9=0,"",IF((AG306+AQ306)&gt;0,AG306+AQ306,""))</f>
        <v/>
      </c>
      <c r="L306" s="18" t="str">
        <f>IF(_Engine!$P$10=0,"",IF((AH306+AR306)&gt;0,AH306+AR306,""))</f>
        <v/>
      </c>
      <c r="M306" s="18" t="str">
        <f>IF(_Engine!$P$11=0,"",IF((AI306+AS306)&gt;0,AI306+AS306,""))</f>
        <v/>
      </c>
      <c r="N306" s="18" t="str">
        <f>IF(_Engine!$P$12=0,"",IF((AJ306+AT306)&gt;0,AJ306+AT306,""))</f>
        <v/>
      </c>
      <c r="O306" s="27">
        <f t="shared" si="13"/>
        <v>0</v>
      </c>
      <c r="Q306" s="28">
        <f>IF(AND(_Engine!$P$3=1,AU305&gt;0),ROUND(AU305*_Engine!$N$3/12,2),0)</f>
        <v>0</v>
      </c>
      <c r="R306" s="28">
        <f>IF(AND(_Engine!$P$4=1,AV305&gt;0),ROUND(AV305*_Engine!$N$4/12,2),0)</f>
        <v>0</v>
      </c>
      <c r="S306" s="28">
        <f>IF(AND(_Engine!$P$5=1,AW305&gt;0),ROUND(AW305*_Engine!$N$5/12,2),0)</f>
        <v>0</v>
      </c>
      <c r="T306" s="28">
        <f>IF(AND(_Engine!$P$6=1,AX305&gt;0),ROUND(AX305*_Engine!$N$6/12,2),0)</f>
        <v>0</v>
      </c>
      <c r="U306" s="28">
        <f>IF(AND(_Engine!$P$7=1,AY305&gt;0),ROUND(AY305*_Engine!$N$7/12,2),0)</f>
        <v>0</v>
      </c>
      <c r="V306" s="28">
        <f>IF(AND(_Engine!$P$8=1,AZ305&gt;0),ROUND(AZ305*_Engine!$N$8/12,2),0)</f>
        <v>0</v>
      </c>
      <c r="W306" s="28">
        <f>IF(AND(_Engine!$P$9=1,BA305&gt;0),ROUND(BA305*_Engine!$N$9/12,2),0)</f>
        <v>0</v>
      </c>
      <c r="X306" s="28">
        <f>IF(AND(_Engine!$P$10=1,BB305&gt;0),ROUND(BB305*_Engine!$N$10/12,2),0)</f>
        <v>0</v>
      </c>
      <c r="Y306" s="28">
        <f>IF(AND(_Engine!$P$11=1,BC305&gt;0),ROUND(BC305*_Engine!$N$11/12,2),0)</f>
        <v>0</v>
      </c>
      <c r="Z306" s="28">
        <f>IF(AND(_Engine!$P$12=1,BD305&gt;0),ROUND(BD305*_Engine!$N$12/12,2),0)</f>
        <v>0</v>
      </c>
      <c r="AA306" s="28">
        <f>IF(AND(_Engine!$P$3=1,AU305&gt;0),ROUND(MIN(_Engine!$O$3,AU305+Q306),2),0)</f>
        <v>0</v>
      </c>
      <c r="AB306" s="28">
        <f>IF(AND(_Engine!$P$4=1,AV305&gt;0),ROUND(MIN(_Engine!$O$4,AV305+R306),2),0)</f>
        <v>0</v>
      </c>
      <c r="AC306" s="28">
        <f>IF(AND(_Engine!$P$5=1,AW305&gt;0),ROUND(MIN(_Engine!$O$5,AW305+S306),2),0)</f>
        <v>0</v>
      </c>
      <c r="AD306" s="28">
        <f>IF(AND(_Engine!$P$6=1,AX305&gt;0),ROUND(MIN(_Engine!$O$6,AX305+T306),2),0)</f>
        <v>0</v>
      </c>
      <c r="AE306" s="28">
        <f>IF(AND(_Engine!$P$7=1,AY305&gt;0),ROUND(MIN(_Engine!$O$7,AY305+U306),2),0)</f>
        <v>0</v>
      </c>
      <c r="AF306" s="28">
        <f>IF(AND(_Engine!$P$8=1,AZ305&gt;0),ROUND(MIN(_Engine!$O$8,AZ305+V306),2),0)</f>
        <v>0</v>
      </c>
      <c r="AG306" s="28">
        <f>IF(AND(_Engine!$P$9=1,BA305&gt;0),ROUND(MIN(_Engine!$O$9,BA305+W306),2),0)</f>
        <v>0</v>
      </c>
      <c r="AH306" s="28">
        <f>IF(AND(_Engine!$P$10=1,BB305&gt;0),ROUND(MIN(_Engine!$O$10,BB305+X306),2),0)</f>
        <v>0</v>
      </c>
      <c r="AI306" s="28">
        <f>IF(AND(_Engine!$P$11=1,BC305&gt;0),ROUND(MIN(_Engine!$O$11,BC305+Y306),2),0)</f>
        <v>0</v>
      </c>
      <c r="AJ306" s="28">
        <f>IF(AND(_Engine!$P$12=1,BD305&gt;0),ROUND(MIN(_Engine!$O$12,BD305+Z306),2),0)</f>
        <v>0</v>
      </c>
      <c r="AK306" s="28">
        <f>IF(AND(_Engine!$P$3=1,AU305&gt;0),ROUND(MAX(0,MIN(AU305+Q306-AA306,BE306-0)),2),0)</f>
        <v>0</v>
      </c>
      <c r="AL306" s="28">
        <f>IF(AND(_Engine!$P$4=1,AV305&gt;0),ROUND(MAX(0,MIN(AV305+R306-AB306,BE306-SUM(AK306:AK306))),2),0)</f>
        <v>0</v>
      </c>
      <c r="AM306" s="28">
        <f>IF(AND(_Engine!$P$5=1,AW305&gt;0),ROUND(MAX(0,MIN(AW305+S306-AC306,BE306-SUM(AK306:AL306))),2),0)</f>
        <v>0</v>
      </c>
      <c r="AN306" s="28">
        <f>IF(AND(_Engine!$P$6=1,AX305&gt;0),ROUND(MAX(0,MIN(AX305+T306-AD306,BE306-SUM(AK306:AM306))),2),0)</f>
        <v>0</v>
      </c>
      <c r="AO306" s="28">
        <f>IF(AND(_Engine!$P$7=1,AY305&gt;0),ROUND(MAX(0,MIN(AY305+U306-AE306,BE306-SUM(AK306:AN306))),2),0)</f>
        <v>0</v>
      </c>
      <c r="AP306" s="28">
        <f>IF(AND(_Engine!$P$8=1,AZ305&gt;0),ROUND(MAX(0,MIN(AZ305+V306-AF306,BE306-SUM(AK306:AO306))),2),0)</f>
        <v>0</v>
      </c>
      <c r="AQ306" s="28">
        <f>IF(AND(_Engine!$P$9=1,BA305&gt;0),ROUND(MAX(0,MIN(BA305+W306-AG306,BE306-SUM(AK306:AP306))),2),0)</f>
        <v>0</v>
      </c>
      <c r="AR306" s="28">
        <f>IF(AND(_Engine!$P$10=1,BB305&gt;0),ROUND(MAX(0,MIN(BB305+X306-AH306,BE306-SUM(AK306:AQ306))),2),0)</f>
        <v>0</v>
      </c>
      <c r="AS306" s="28">
        <f>IF(AND(_Engine!$P$11=1,BC305&gt;0),ROUND(MAX(0,MIN(BC305+Y306-AI306,BE306-SUM(AK306:AR306))),2),0)</f>
        <v>0</v>
      </c>
      <c r="AT306" s="28">
        <f>IF(AND(_Engine!$P$12=1,BD305&gt;0),ROUND(MAX(0,MIN(BD305+Z306-AJ306,BE306-SUM(AK306:AS306))),2),0)</f>
        <v>0</v>
      </c>
      <c r="AU306" s="28">
        <f>IF(_Engine!$P$3=1,MAX(0,ROUND(AU305+Q306-AA306-AK306,2)),0)</f>
        <v>0</v>
      </c>
      <c r="AV306" s="28">
        <f>IF(_Engine!$P$4=1,MAX(0,ROUND(AV305+R306-AB306-AL306,2)),0)</f>
        <v>0</v>
      </c>
      <c r="AW306" s="28">
        <f>IF(_Engine!$P$5=1,MAX(0,ROUND(AW305+S306-AC306-AM306,2)),0)</f>
        <v>0</v>
      </c>
      <c r="AX306" s="28">
        <f>IF(_Engine!$P$6=1,MAX(0,ROUND(AX305+T306-AD306-AN306,2)),0)</f>
        <v>0</v>
      </c>
      <c r="AY306" s="28">
        <f>IF(_Engine!$P$7=1,MAX(0,ROUND(AY305+U306-AE306-AO306,2)),0)</f>
        <v>0</v>
      </c>
      <c r="AZ306" s="28">
        <f>IF(_Engine!$P$8=1,MAX(0,ROUND(AZ305+V306-AF306-AP306,2)),0)</f>
        <v>0</v>
      </c>
      <c r="BA306" s="28">
        <f>IF(_Engine!$P$9=1,MAX(0,ROUND(BA305+W306-AG306-AQ306,2)),0)</f>
        <v>0</v>
      </c>
      <c r="BB306" s="28">
        <f>IF(_Engine!$P$10=1,MAX(0,ROUND(BB305+X306-AH306-AR306,2)),0)</f>
        <v>0</v>
      </c>
      <c r="BC306" s="28">
        <f>IF(_Engine!$P$11=1,MAX(0,ROUND(BC305+Y306-AI306-AS306,2)),0)</f>
        <v>0</v>
      </c>
      <c r="BD306" s="28">
        <f>IF(_Engine!$P$12=1,MAX(0,ROUND(BD305+Z306-AJ306-AT306,2)),0)</f>
        <v>0</v>
      </c>
      <c r="BE306" s="28">
        <f>ROUND(IFERROR('Debt Planner'!$C$8,0)+IFERROR(C306,0)+MAX(0,_Engine!$E$14-SUM(AA306:AJ306)),2)</f>
        <v>0</v>
      </c>
    </row>
    <row r="307" spans="1:57" x14ac:dyDescent="0.3">
      <c r="A307" s="24">
        <v>299</v>
      </c>
      <c r="B307" s="25">
        <f t="shared" ca="1" si="14"/>
        <v>55264</v>
      </c>
      <c r="C307" s="26">
        <v>0</v>
      </c>
      <c r="D307" s="27">
        <f t="shared" si="12"/>
        <v>0</v>
      </c>
      <c r="E307" s="18" t="str">
        <f>IF(_Engine!$P$3=0,"",IF((AA307+AK307)&gt;0,AA307+AK307,""))</f>
        <v/>
      </c>
      <c r="F307" s="18" t="str">
        <f>IF(_Engine!$P$4=0,"",IF((AB307+AL307)&gt;0,AB307+AL307,""))</f>
        <v/>
      </c>
      <c r="G307" s="18" t="str">
        <f>IF(_Engine!$P$5=0,"",IF((AC307+AM307)&gt;0,AC307+AM307,""))</f>
        <v/>
      </c>
      <c r="H307" s="18" t="str">
        <f>IF(_Engine!$P$6=0,"",IF((AD307+AN307)&gt;0,AD307+AN307,""))</f>
        <v/>
      </c>
      <c r="I307" s="18" t="str">
        <f>IF(_Engine!$P$7=0,"",IF((AE307+AO307)&gt;0,AE307+AO307,""))</f>
        <v/>
      </c>
      <c r="J307" s="18" t="str">
        <f>IF(_Engine!$P$8=0,"",IF((AF307+AP307)&gt;0,AF307+AP307,""))</f>
        <v/>
      </c>
      <c r="K307" s="18" t="str">
        <f>IF(_Engine!$P$9=0,"",IF((AG307+AQ307)&gt;0,AG307+AQ307,""))</f>
        <v/>
      </c>
      <c r="L307" s="18" t="str">
        <f>IF(_Engine!$P$10=0,"",IF((AH307+AR307)&gt;0,AH307+AR307,""))</f>
        <v/>
      </c>
      <c r="M307" s="18" t="str">
        <f>IF(_Engine!$P$11=0,"",IF((AI307+AS307)&gt;0,AI307+AS307,""))</f>
        <v/>
      </c>
      <c r="N307" s="18" t="str">
        <f>IF(_Engine!$P$12=0,"",IF((AJ307+AT307)&gt;0,AJ307+AT307,""))</f>
        <v/>
      </c>
      <c r="O307" s="27">
        <f t="shared" si="13"/>
        <v>0</v>
      </c>
      <c r="Q307" s="28">
        <f>IF(AND(_Engine!$P$3=1,AU306&gt;0),ROUND(AU306*_Engine!$N$3/12,2),0)</f>
        <v>0</v>
      </c>
      <c r="R307" s="28">
        <f>IF(AND(_Engine!$P$4=1,AV306&gt;0),ROUND(AV306*_Engine!$N$4/12,2),0)</f>
        <v>0</v>
      </c>
      <c r="S307" s="28">
        <f>IF(AND(_Engine!$P$5=1,AW306&gt;0),ROUND(AW306*_Engine!$N$5/12,2),0)</f>
        <v>0</v>
      </c>
      <c r="T307" s="28">
        <f>IF(AND(_Engine!$P$6=1,AX306&gt;0),ROUND(AX306*_Engine!$N$6/12,2),0)</f>
        <v>0</v>
      </c>
      <c r="U307" s="28">
        <f>IF(AND(_Engine!$P$7=1,AY306&gt;0),ROUND(AY306*_Engine!$N$7/12,2),0)</f>
        <v>0</v>
      </c>
      <c r="V307" s="28">
        <f>IF(AND(_Engine!$P$8=1,AZ306&gt;0),ROUND(AZ306*_Engine!$N$8/12,2),0)</f>
        <v>0</v>
      </c>
      <c r="W307" s="28">
        <f>IF(AND(_Engine!$P$9=1,BA306&gt;0),ROUND(BA306*_Engine!$N$9/12,2),0)</f>
        <v>0</v>
      </c>
      <c r="X307" s="28">
        <f>IF(AND(_Engine!$P$10=1,BB306&gt;0),ROUND(BB306*_Engine!$N$10/12,2),0)</f>
        <v>0</v>
      </c>
      <c r="Y307" s="28">
        <f>IF(AND(_Engine!$P$11=1,BC306&gt;0),ROUND(BC306*_Engine!$N$11/12,2),0)</f>
        <v>0</v>
      </c>
      <c r="Z307" s="28">
        <f>IF(AND(_Engine!$P$12=1,BD306&gt;0),ROUND(BD306*_Engine!$N$12/12,2),0)</f>
        <v>0</v>
      </c>
      <c r="AA307" s="28">
        <f>IF(AND(_Engine!$P$3=1,AU306&gt;0),ROUND(MIN(_Engine!$O$3,AU306+Q307),2),0)</f>
        <v>0</v>
      </c>
      <c r="AB307" s="28">
        <f>IF(AND(_Engine!$P$4=1,AV306&gt;0),ROUND(MIN(_Engine!$O$4,AV306+R307),2),0)</f>
        <v>0</v>
      </c>
      <c r="AC307" s="28">
        <f>IF(AND(_Engine!$P$5=1,AW306&gt;0),ROUND(MIN(_Engine!$O$5,AW306+S307),2),0)</f>
        <v>0</v>
      </c>
      <c r="AD307" s="28">
        <f>IF(AND(_Engine!$P$6=1,AX306&gt;0),ROUND(MIN(_Engine!$O$6,AX306+T307),2),0)</f>
        <v>0</v>
      </c>
      <c r="AE307" s="28">
        <f>IF(AND(_Engine!$P$7=1,AY306&gt;0),ROUND(MIN(_Engine!$O$7,AY306+U307),2),0)</f>
        <v>0</v>
      </c>
      <c r="AF307" s="28">
        <f>IF(AND(_Engine!$P$8=1,AZ306&gt;0),ROUND(MIN(_Engine!$O$8,AZ306+V307),2),0)</f>
        <v>0</v>
      </c>
      <c r="AG307" s="28">
        <f>IF(AND(_Engine!$P$9=1,BA306&gt;0),ROUND(MIN(_Engine!$O$9,BA306+W307),2),0)</f>
        <v>0</v>
      </c>
      <c r="AH307" s="28">
        <f>IF(AND(_Engine!$P$10=1,BB306&gt;0),ROUND(MIN(_Engine!$O$10,BB306+X307),2),0)</f>
        <v>0</v>
      </c>
      <c r="AI307" s="28">
        <f>IF(AND(_Engine!$P$11=1,BC306&gt;0),ROUND(MIN(_Engine!$O$11,BC306+Y307),2),0)</f>
        <v>0</v>
      </c>
      <c r="AJ307" s="28">
        <f>IF(AND(_Engine!$P$12=1,BD306&gt;0),ROUND(MIN(_Engine!$O$12,BD306+Z307),2),0)</f>
        <v>0</v>
      </c>
      <c r="AK307" s="28">
        <f>IF(AND(_Engine!$P$3=1,AU306&gt;0),ROUND(MAX(0,MIN(AU306+Q307-AA307,BE307-0)),2),0)</f>
        <v>0</v>
      </c>
      <c r="AL307" s="28">
        <f>IF(AND(_Engine!$P$4=1,AV306&gt;0),ROUND(MAX(0,MIN(AV306+R307-AB307,BE307-SUM(AK307:AK307))),2),0)</f>
        <v>0</v>
      </c>
      <c r="AM307" s="28">
        <f>IF(AND(_Engine!$P$5=1,AW306&gt;0),ROUND(MAX(0,MIN(AW306+S307-AC307,BE307-SUM(AK307:AL307))),2),0)</f>
        <v>0</v>
      </c>
      <c r="AN307" s="28">
        <f>IF(AND(_Engine!$P$6=1,AX306&gt;0),ROUND(MAX(0,MIN(AX306+T307-AD307,BE307-SUM(AK307:AM307))),2),0)</f>
        <v>0</v>
      </c>
      <c r="AO307" s="28">
        <f>IF(AND(_Engine!$P$7=1,AY306&gt;0),ROUND(MAX(0,MIN(AY306+U307-AE307,BE307-SUM(AK307:AN307))),2),0)</f>
        <v>0</v>
      </c>
      <c r="AP307" s="28">
        <f>IF(AND(_Engine!$P$8=1,AZ306&gt;0),ROUND(MAX(0,MIN(AZ306+V307-AF307,BE307-SUM(AK307:AO307))),2),0)</f>
        <v>0</v>
      </c>
      <c r="AQ307" s="28">
        <f>IF(AND(_Engine!$P$9=1,BA306&gt;0),ROUND(MAX(0,MIN(BA306+W307-AG307,BE307-SUM(AK307:AP307))),2),0)</f>
        <v>0</v>
      </c>
      <c r="AR307" s="28">
        <f>IF(AND(_Engine!$P$10=1,BB306&gt;0),ROUND(MAX(0,MIN(BB306+X307-AH307,BE307-SUM(AK307:AQ307))),2),0)</f>
        <v>0</v>
      </c>
      <c r="AS307" s="28">
        <f>IF(AND(_Engine!$P$11=1,BC306&gt;0),ROUND(MAX(0,MIN(BC306+Y307-AI307,BE307-SUM(AK307:AR307))),2),0)</f>
        <v>0</v>
      </c>
      <c r="AT307" s="28">
        <f>IF(AND(_Engine!$P$12=1,BD306&gt;0),ROUND(MAX(0,MIN(BD306+Z307-AJ307,BE307-SUM(AK307:AS307))),2),0)</f>
        <v>0</v>
      </c>
      <c r="AU307" s="28">
        <f>IF(_Engine!$P$3=1,MAX(0,ROUND(AU306+Q307-AA307-AK307,2)),0)</f>
        <v>0</v>
      </c>
      <c r="AV307" s="28">
        <f>IF(_Engine!$P$4=1,MAX(0,ROUND(AV306+R307-AB307-AL307,2)),0)</f>
        <v>0</v>
      </c>
      <c r="AW307" s="28">
        <f>IF(_Engine!$P$5=1,MAX(0,ROUND(AW306+S307-AC307-AM307,2)),0)</f>
        <v>0</v>
      </c>
      <c r="AX307" s="28">
        <f>IF(_Engine!$P$6=1,MAX(0,ROUND(AX306+T307-AD307-AN307,2)),0)</f>
        <v>0</v>
      </c>
      <c r="AY307" s="28">
        <f>IF(_Engine!$P$7=1,MAX(0,ROUND(AY306+U307-AE307-AO307,2)),0)</f>
        <v>0</v>
      </c>
      <c r="AZ307" s="28">
        <f>IF(_Engine!$P$8=1,MAX(0,ROUND(AZ306+V307-AF307-AP307,2)),0)</f>
        <v>0</v>
      </c>
      <c r="BA307" s="28">
        <f>IF(_Engine!$P$9=1,MAX(0,ROUND(BA306+W307-AG307-AQ307,2)),0)</f>
        <v>0</v>
      </c>
      <c r="BB307" s="28">
        <f>IF(_Engine!$P$10=1,MAX(0,ROUND(BB306+X307-AH307-AR307,2)),0)</f>
        <v>0</v>
      </c>
      <c r="BC307" s="28">
        <f>IF(_Engine!$P$11=1,MAX(0,ROUND(BC306+Y307-AI307-AS307,2)),0)</f>
        <v>0</v>
      </c>
      <c r="BD307" s="28">
        <f>IF(_Engine!$P$12=1,MAX(0,ROUND(BD306+Z307-AJ307-AT307,2)),0)</f>
        <v>0</v>
      </c>
      <c r="BE307" s="28">
        <f>ROUND(IFERROR('Debt Planner'!$C$8,0)+IFERROR(C307,0)+MAX(0,_Engine!$E$14-SUM(AA307:AJ307)),2)</f>
        <v>0</v>
      </c>
    </row>
    <row r="308" spans="1:57" x14ac:dyDescent="0.3">
      <c r="A308" s="24">
        <v>300</v>
      </c>
      <c r="B308" s="25">
        <f t="shared" ca="1" si="14"/>
        <v>55294</v>
      </c>
      <c r="C308" s="26">
        <v>0</v>
      </c>
      <c r="D308" s="27">
        <f t="shared" si="12"/>
        <v>0</v>
      </c>
      <c r="E308" s="18" t="str">
        <f>IF(_Engine!$P$3=0,"",IF((AA308+AK308)&gt;0,AA308+AK308,""))</f>
        <v/>
      </c>
      <c r="F308" s="18" t="str">
        <f>IF(_Engine!$P$4=0,"",IF((AB308+AL308)&gt;0,AB308+AL308,""))</f>
        <v/>
      </c>
      <c r="G308" s="18" t="str">
        <f>IF(_Engine!$P$5=0,"",IF((AC308+AM308)&gt;0,AC308+AM308,""))</f>
        <v/>
      </c>
      <c r="H308" s="18" t="str">
        <f>IF(_Engine!$P$6=0,"",IF((AD308+AN308)&gt;0,AD308+AN308,""))</f>
        <v/>
      </c>
      <c r="I308" s="18" t="str">
        <f>IF(_Engine!$P$7=0,"",IF((AE308+AO308)&gt;0,AE308+AO308,""))</f>
        <v/>
      </c>
      <c r="J308" s="18" t="str">
        <f>IF(_Engine!$P$8=0,"",IF((AF308+AP308)&gt;0,AF308+AP308,""))</f>
        <v/>
      </c>
      <c r="K308" s="18" t="str">
        <f>IF(_Engine!$P$9=0,"",IF((AG308+AQ308)&gt;0,AG308+AQ308,""))</f>
        <v/>
      </c>
      <c r="L308" s="18" t="str">
        <f>IF(_Engine!$P$10=0,"",IF((AH308+AR308)&gt;0,AH308+AR308,""))</f>
        <v/>
      </c>
      <c r="M308" s="18" t="str">
        <f>IF(_Engine!$P$11=0,"",IF((AI308+AS308)&gt;0,AI308+AS308,""))</f>
        <v/>
      </c>
      <c r="N308" s="18" t="str">
        <f>IF(_Engine!$P$12=0,"",IF((AJ308+AT308)&gt;0,AJ308+AT308,""))</f>
        <v/>
      </c>
      <c r="O308" s="27">
        <f t="shared" si="13"/>
        <v>0</v>
      </c>
      <c r="Q308" s="28">
        <f>IF(AND(_Engine!$P$3=1,AU307&gt;0),ROUND(AU307*_Engine!$N$3/12,2),0)</f>
        <v>0</v>
      </c>
      <c r="R308" s="28">
        <f>IF(AND(_Engine!$P$4=1,AV307&gt;0),ROUND(AV307*_Engine!$N$4/12,2),0)</f>
        <v>0</v>
      </c>
      <c r="S308" s="28">
        <f>IF(AND(_Engine!$P$5=1,AW307&gt;0),ROUND(AW307*_Engine!$N$5/12,2),0)</f>
        <v>0</v>
      </c>
      <c r="T308" s="28">
        <f>IF(AND(_Engine!$P$6=1,AX307&gt;0),ROUND(AX307*_Engine!$N$6/12,2),0)</f>
        <v>0</v>
      </c>
      <c r="U308" s="28">
        <f>IF(AND(_Engine!$P$7=1,AY307&gt;0),ROUND(AY307*_Engine!$N$7/12,2),0)</f>
        <v>0</v>
      </c>
      <c r="V308" s="28">
        <f>IF(AND(_Engine!$P$8=1,AZ307&gt;0),ROUND(AZ307*_Engine!$N$8/12,2),0)</f>
        <v>0</v>
      </c>
      <c r="W308" s="28">
        <f>IF(AND(_Engine!$P$9=1,BA307&gt;0),ROUND(BA307*_Engine!$N$9/12,2),0)</f>
        <v>0</v>
      </c>
      <c r="X308" s="28">
        <f>IF(AND(_Engine!$P$10=1,BB307&gt;0),ROUND(BB307*_Engine!$N$10/12,2),0)</f>
        <v>0</v>
      </c>
      <c r="Y308" s="28">
        <f>IF(AND(_Engine!$P$11=1,BC307&gt;0),ROUND(BC307*_Engine!$N$11/12,2),0)</f>
        <v>0</v>
      </c>
      <c r="Z308" s="28">
        <f>IF(AND(_Engine!$P$12=1,BD307&gt;0),ROUND(BD307*_Engine!$N$12/12,2),0)</f>
        <v>0</v>
      </c>
      <c r="AA308" s="28">
        <f>IF(AND(_Engine!$P$3=1,AU307&gt;0),ROUND(MIN(_Engine!$O$3,AU307+Q308),2),0)</f>
        <v>0</v>
      </c>
      <c r="AB308" s="28">
        <f>IF(AND(_Engine!$P$4=1,AV307&gt;0),ROUND(MIN(_Engine!$O$4,AV307+R308),2),0)</f>
        <v>0</v>
      </c>
      <c r="AC308" s="28">
        <f>IF(AND(_Engine!$P$5=1,AW307&gt;0),ROUND(MIN(_Engine!$O$5,AW307+S308),2),0)</f>
        <v>0</v>
      </c>
      <c r="AD308" s="28">
        <f>IF(AND(_Engine!$P$6=1,AX307&gt;0),ROUND(MIN(_Engine!$O$6,AX307+T308),2),0)</f>
        <v>0</v>
      </c>
      <c r="AE308" s="28">
        <f>IF(AND(_Engine!$P$7=1,AY307&gt;0),ROUND(MIN(_Engine!$O$7,AY307+U308),2),0)</f>
        <v>0</v>
      </c>
      <c r="AF308" s="28">
        <f>IF(AND(_Engine!$P$8=1,AZ307&gt;0),ROUND(MIN(_Engine!$O$8,AZ307+V308),2),0)</f>
        <v>0</v>
      </c>
      <c r="AG308" s="28">
        <f>IF(AND(_Engine!$P$9=1,BA307&gt;0),ROUND(MIN(_Engine!$O$9,BA307+W308),2),0)</f>
        <v>0</v>
      </c>
      <c r="AH308" s="28">
        <f>IF(AND(_Engine!$P$10=1,BB307&gt;0),ROUND(MIN(_Engine!$O$10,BB307+X308),2),0)</f>
        <v>0</v>
      </c>
      <c r="AI308" s="28">
        <f>IF(AND(_Engine!$P$11=1,BC307&gt;0),ROUND(MIN(_Engine!$O$11,BC307+Y308),2),0)</f>
        <v>0</v>
      </c>
      <c r="AJ308" s="28">
        <f>IF(AND(_Engine!$P$12=1,BD307&gt;0),ROUND(MIN(_Engine!$O$12,BD307+Z308),2),0)</f>
        <v>0</v>
      </c>
      <c r="AK308" s="28">
        <f>IF(AND(_Engine!$P$3=1,AU307&gt;0),ROUND(MAX(0,MIN(AU307+Q308-AA308,BE308-0)),2),0)</f>
        <v>0</v>
      </c>
      <c r="AL308" s="28">
        <f>IF(AND(_Engine!$P$4=1,AV307&gt;0),ROUND(MAX(0,MIN(AV307+R308-AB308,BE308-SUM(AK308:AK308))),2),0)</f>
        <v>0</v>
      </c>
      <c r="AM308" s="28">
        <f>IF(AND(_Engine!$P$5=1,AW307&gt;0),ROUND(MAX(0,MIN(AW307+S308-AC308,BE308-SUM(AK308:AL308))),2),0)</f>
        <v>0</v>
      </c>
      <c r="AN308" s="28">
        <f>IF(AND(_Engine!$P$6=1,AX307&gt;0),ROUND(MAX(0,MIN(AX307+T308-AD308,BE308-SUM(AK308:AM308))),2),0)</f>
        <v>0</v>
      </c>
      <c r="AO308" s="28">
        <f>IF(AND(_Engine!$P$7=1,AY307&gt;0),ROUND(MAX(0,MIN(AY307+U308-AE308,BE308-SUM(AK308:AN308))),2),0)</f>
        <v>0</v>
      </c>
      <c r="AP308" s="28">
        <f>IF(AND(_Engine!$P$8=1,AZ307&gt;0),ROUND(MAX(0,MIN(AZ307+V308-AF308,BE308-SUM(AK308:AO308))),2),0)</f>
        <v>0</v>
      </c>
      <c r="AQ308" s="28">
        <f>IF(AND(_Engine!$P$9=1,BA307&gt;0),ROUND(MAX(0,MIN(BA307+W308-AG308,BE308-SUM(AK308:AP308))),2),0)</f>
        <v>0</v>
      </c>
      <c r="AR308" s="28">
        <f>IF(AND(_Engine!$P$10=1,BB307&gt;0),ROUND(MAX(0,MIN(BB307+X308-AH308,BE308-SUM(AK308:AQ308))),2),0)</f>
        <v>0</v>
      </c>
      <c r="AS308" s="28">
        <f>IF(AND(_Engine!$P$11=1,BC307&gt;0),ROUND(MAX(0,MIN(BC307+Y308-AI308,BE308-SUM(AK308:AR308))),2),0)</f>
        <v>0</v>
      </c>
      <c r="AT308" s="28">
        <f>IF(AND(_Engine!$P$12=1,BD307&gt;0),ROUND(MAX(0,MIN(BD307+Z308-AJ308,BE308-SUM(AK308:AS308))),2),0)</f>
        <v>0</v>
      </c>
      <c r="AU308" s="28">
        <f>IF(_Engine!$P$3=1,MAX(0,ROUND(AU307+Q308-AA308-AK308,2)),0)</f>
        <v>0</v>
      </c>
      <c r="AV308" s="28">
        <f>IF(_Engine!$P$4=1,MAX(0,ROUND(AV307+R308-AB308-AL308,2)),0)</f>
        <v>0</v>
      </c>
      <c r="AW308" s="28">
        <f>IF(_Engine!$P$5=1,MAX(0,ROUND(AW307+S308-AC308-AM308,2)),0)</f>
        <v>0</v>
      </c>
      <c r="AX308" s="28">
        <f>IF(_Engine!$P$6=1,MAX(0,ROUND(AX307+T308-AD308-AN308,2)),0)</f>
        <v>0</v>
      </c>
      <c r="AY308" s="28">
        <f>IF(_Engine!$P$7=1,MAX(0,ROUND(AY307+U308-AE308-AO308,2)),0)</f>
        <v>0</v>
      </c>
      <c r="AZ308" s="28">
        <f>IF(_Engine!$P$8=1,MAX(0,ROUND(AZ307+V308-AF308-AP308,2)),0)</f>
        <v>0</v>
      </c>
      <c r="BA308" s="28">
        <f>IF(_Engine!$P$9=1,MAX(0,ROUND(BA307+W308-AG308-AQ308,2)),0)</f>
        <v>0</v>
      </c>
      <c r="BB308" s="28">
        <f>IF(_Engine!$P$10=1,MAX(0,ROUND(BB307+X308-AH308-AR308,2)),0)</f>
        <v>0</v>
      </c>
      <c r="BC308" s="28">
        <f>IF(_Engine!$P$11=1,MAX(0,ROUND(BC307+Y308-AI308-AS308,2)),0)</f>
        <v>0</v>
      </c>
      <c r="BD308" s="28">
        <f>IF(_Engine!$P$12=1,MAX(0,ROUND(BD307+Z308-AJ308-AT308,2)),0)</f>
        <v>0</v>
      </c>
      <c r="BE308" s="28">
        <f>ROUND(IFERROR('Debt Planner'!$C$8,0)+IFERROR(C308,0)+MAX(0,_Engine!$E$14-SUM(AA308:AJ308)),2)</f>
        <v>0</v>
      </c>
    </row>
    <row r="309" spans="1:57" x14ac:dyDescent="0.3">
      <c r="A309" s="24">
        <v>301</v>
      </c>
      <c r="B309" s="25">
        <f t="shared" ca="1" si="14"/>
        <v>55325</v>
      </c>
      <c r="C309" s="26">
        <v>0</v>
      </c>
      <c r="D309" s="27">
        <f t="shared" si="12"/>
        <v>0</v>
      </c>
      <c r="E309" s="18" t="str">
        <f>IF(_Engine!$P$3=0,"",IF((AA309+AK309)&gt;0,AA309+AK309,""))</f>
        <v/>
      </c>
      <c r="F309" s="18" t="str">
        <f>IF(_Engine!$P$4=0,"",IF((AB309+AL309)&gt;0,AB309+AL309,""))</f>
        <v/>
      </c>
      <c r="G309" s="18" t="str">
        <f>IF(_Engine!$P$5=0,"",IF((AC309+AM309)&gt;0,AC309+AM309,""))</f>
        <v/>
      </c>
      <c r="H309" s="18" t="str">
        <f>IF(_Engine!$P$6=0,"",IF((AD309+AN309)&gt;0,AD309+AN309,""))</f>
        <v/>
      </c>
      <c r="I309" s="18" t="str">
        <f>IF(_Engine!$P$7=0,"",IF((AE309+AO309)&gt;0,AE309+AO309,""))</f>
        <v/>
      </c>
      <c r="J309" s="18" t="str">
        <f>IF(_Engine!$P$8=0,"",IF((AF309+AP309)&gt;0,AF309+AP309,""))</f>
        <v/>
      </c>
      <c r="K309" s="18" t="str">
        <f>IF(_Engine!$P$9=0,"",IF((AG309+AQ309)&gt;0,AG309+AQ309,""))</f>
        <v/>
      </c>
      <c r="L309" s="18" t="str">
        <f>IF(_Engine!$P$10=0,"",IF((AH309+AR309)&gt;0,AH309+AR309,""))</f>
        <v/>
      </c>
      <c r="M309" s="18" t="str">
        <f>IF(_Engine!$P$11=0,"",IF((AI309+AS309)&gt;0,AI309+AS309,""))</f>
        <v/>
      </c>
      <c r="N309" s="18" t="str">
        <f>IF(_Engine!$P$12=0,"",IF((AJ309+AT309)&gt;0,AJ309+AT309,""))</f>
        <v/>
      </c>
      <c r="O309" s="27">
        <f t="shared" si="13"/>
        <v>0</v>
      </c>
      <c r="Q309" s="28">
        <f>IF(AND(_Engine!$P$3=1,AU308&gt;0),ROUND(AU308*_Engine!$N$3/12,2),0)</f>
        <v>0</v>
      </c>
      <c r="R309" s="28">
        <f>IF(AND(_Engine!$P$4=1,AV308&gt;0),ROUND(AV308*_Engine!$N$4/12,2),0)</f>
        <v>0</v>
      </c>
      <c r="S309" s="28">
        <f>IF(AND(_Engine!$P$5=1,AW308&gt;0),ROUND(AW308*_Engine!$N$5/12,2),0)</f>
        <v>0</v>
      </c>
      <c r="T309" s="28">
        <f>IF(AND(_Engine!$P$6=1,AX308&gt;0),ROUND(AX308*_Engine!$N$6/12,2),0)</f>
        <v>0</v>
      </c>
      <c r="U309" s="28">
        <f>IF(AND(_Engine!$P$7=1,AY308&gt;0),ROUND(AY308*_Engine!$N$7/12,2),0)</f>
        <v>0</v>
      </c>
      <c r="V309" s="28">
        <f>IF(AND(_Engine!$P$8=1,AZ308&gt;0),ROUND(AZ308*_Engine!$N$8/12,2),0)</f>
        <v>0</v>
      </c>
      <c r="W309" s="28">
        <f>IF(AND(_Engine!$P$9=1,BA308&gt;0),ROUND(BA308*_Engine!$N$9/12,2),0)</f>
        <v>0</v>
      </c>
      <c r="X309" s="28">
        <f>IF(AND(_Engine!$P$10=1,BB308&gt;0),ROUND(BB308*_Engine!$N$10/12,2),0)</f>
        <v>0</v>
      </c>
      <c r="Y309" s="28">
        <f>IF(AND(_Engine!$P$11=1,BC308&gt;0),ROUND(BC308*_Engine!$N$11/12,2),0)</f>
        <v>0</v>
      </c>
      <c r="Z309" s="28">
        <f>IF(AND(_Engine!$P$12=1,BD308&gt;0),ROUND(BD308*_Engine!$N$12/12,2),0)</f>
        <v>0</v>
      </c>
      <c r="AA309" s="28">
        <f>IF(AND(_Engine!$P$3=1,AU308&gt;0),ROUND(MIN(_Engine!$O$3,AU308+Q309),2),0)</f>
        <v>0</v>
      </c>
      <c r="AB309" s="28">
        <f>IF(AND(_Engine!$P$4=1,AV308&gt;0),ROUND(MIN(_Engine!$O$4,AV308+R309),2),0)</f>
        <v>0</v>
      </c>
      <c r="AC309" s="28">
        <f>IF(AND(_Engine!$P$5=1,AW308&gt;0),ROUND(MIN(_Engine!$O$5,AW308+S309),2),0)</f>
        <v>0</v>
      </c>
      <c r="AD309" s="28">
        <f>IF(AND(_Engine!$P$6=1,AX308&gt;0),ROUND(MIN(_Engine!$O$6,AX308+T309),2),0)</f>
        <v>0</v>
      </c>
      <c r="AE309" s="28">
        <f>IF(AND(_Engine!$P$7=1,AY308&gt;0),ROUND(MIN(_Engine!$O$7,AY308+U309),2),0)</f>
        <v>0</v>
      </c>
      <c r="AF309" s="28">
        <f>IF(AND(_Engine!$P$8=1,AZ308&gt;0),ROUND(MIN(_Engine!$O$8,AZ308+V309),2),0)</f>
        <v>0</v>
      </c>
      <c r="AG309" s="28">
        <f>IF(AND(_Engine!$P$9=1,BA308&gt;0),ROUND(MIN(_Engine!$O$9,BA308+W309),2),0)</f>
        <v>0</v>
      </c>
      <c r="AH309" s="28">
        <f>IF(AND(_Engine!$P$10=1,BB308&gt;0),ROUND(MIN(_Engine!$O$10,BB308+X309),2),0)</f>
        <v>0</v>
      </c>
      <c r="AI309" s="28">
        <f>IF(AND(_Engine!$P$11=1,BC308&gt;0),ROUND(MIN(_Engine!$O$11,BC308+Y309),2),0)</f>
        <v>0</v>
      </c>
      <c r="AJ309" s="28">
        <f>IF(AND(_Engine!$P$12=1,BD308&gt;0),ROUND(MIN(_Engine!$O$12,BD308+Z309),2),0)</f>
        <v>0</v>
      </c>
      <c r="AK309" s="28">
        <f>IF(AND(_Engine!$P$3=1,AU308&gt;0),ROUND(MAX(0,MIN(AU308+Q309-AA309,BE309-0)),2),0)</f>
        <v>0</v>
      </c>
      <c r="AL309" s="28">
        <f>IF(AND(_Engine!$P$4=1,AV308&gt;0),ROUND(MAX(0,MIN(AV308+R309-AB309,BE309-SUM(AK309:AK309))),2),0)</f>
        <v>0</v>
      </c>
      <c r="AM309" s="28">
        <f>IF(AND(_Engine!$P$5=1,AW308&gt;0),ROUND(MAX(0,MIN(AW308+S309-AC309,BE309-SUM(AK309:AL309))),2),0)</f>
        <v>0</v>
      </c>
      <c r="AN309" s="28">
        <f>IF(AND(_Engine!$P$6=1,AX308&gt;0),ROUND(MAX(0,MIN(AX308+T309-AD309,BE309-SUM(AK309:AM309))),2),0)</f>
        <v>0</v>
      </c>
      <c r="AO309" s="28">
        <f>IF(AND(_Engine!$P$7=1,AY308&gt;0),ROUND(MAX(0,MIN(AY308+U309-AE309,BE309-SUM(AK309:AN309))),2),0)</f>
        <v>0</v>
      </c>
      <c r="AP309" s="28">
        <f>IF(AND(_Engine!$P$8=1,AZ308&gt;0),ROUND(MAX(0,MIN(AZ308+V309-AF309,BE309-SUM(AK309:AO309))),2),0)</f>
        <v>0</v>
      </c>
      <c r="AQ309" s="28">
        <f>IF(AND(_Engine!$P$9=1,BA308&gt;0),ROUND(MAX(0,MIN(BA308+W309-AG309,BE309-SUM(AK309:AP309))),2),0)</f>
        <v>0</v>
      </c>
      <c r="AR309" s="28">
        <f>IF(AND(_Engine!$P$10=1,BB308&gt;0),ROUND(MAX(0,MIN(BB308+X309-AH309,BE309-SUM(AK309:AQ309))),2),0)</f>
        <v>0</v>
      </c>
      <c r="AS309" s="28">
        <f>IF(AND(_Engine!$P$11=1,BC308&gt;0),ROUND(MAX(0,MIN(BC308+Y309-AI309,BE309-SUM(AK309:AR309))),2),0)</f>
        <v>0</v>
      </c>
      <c r="AT309" s="28">
        <f>IF(AND(_Engine!$P$12=1,BD308&gt;0),ROUND(MAX(0,MIN(BD308+Z309-AJ309,BE309-SUM(AK309:AS309))),2),0)</f>
        <v>0</v>
      </c>
      <c r="AU309" s="28">
        <f>IF(_Engine!$P$3=1,MAX(0,ROUND(AU308+Q309-AA309-AK309,2)),0)</f>
        <v>0</v>
      </c>
      <c r="AV309" s="28">
        <f>IF(_Engine!$P$4=1,MAX(0,ROUND(AV308+R309-AB309-AL309,2)),0)</f>
        <v>0</v>
      </c>
      <c r="AW309" s="28">
        <f>IF(_Engine!$P$5=1,MAX(0,ROUND(AW308+S309-AC309-AM309,2)),0)</f>
        <v>0</v>
      </c>
      <c r="AX309" s="28">
        <f>IF(_Engine!$P$6=1,MAX(0,ROUND(AX308+T309-AD309-AN309,2)),0)</f>
        <v>0</v>
      </c>
      <c r="AY309" s="28">
        <f>IF(_Engine!$P$7=1,MAX(0,ROUND(AY308+U309-AE309-AO309,2)),0)</f>
        <v>0</v>
      </c>
      <c r="AZ309" s="28">
        <f>IF(_Engine!$P$8=1,MAX(0,ROUND(AZ308+V309-AF309-AP309,2)),0)</f>
        <v>0</v>
      </c>
      <c r="BA309" s="28">
        <f>IF(_Engine!$P$9=1,MAX(0,ROUND(BA308+W309-AG309-AQ309,2)),0)</f>
        <v>0</v>
      </c>
      <c r="BB309" s="28">
        <f>IF(_Engine!$P$10=1,MAX(0,ROUND(BB308+X309-AH309-AR309,2)),0)</f>
        <v>0</v>
      </c>
      <c r="BC309" s="28">
        <f>IF(_Engine!$P$11=1,MAX(0,ROUND(BC308+Y309-AI309-AS309,2)),0)</f>
        <v>0</v>
      </c>
      <c r="BD309" s="28">
        <f>IF(_Engine!$P$12=1,MAX(0,ROUND(BD308+Z309-AJ309-AT309,2)),0)</f>
        <v>0</v>
      </c>
      <c r="BE309" s="28">
        <f>ROUND(IFERROR('Debt Planner'!$C$8,0)+IFERROR(C309,0)+MAX(0,_Engine!$E$14-SUM(AA309:AJ309)),2)</f>
        <v>0</v>
      </c>
    </row>
    <row r="310" spans="1:57" x14ac:dyDescent="0.3">
      <c r="A310" s="24">
        <v>302</v>
      </c>
      <c r="B310" s="25">
        <f t="shared" ca="1" si="14"/>
        <v>55355</v>
      </c>
      <c r="C310" s="26">
        <v>0</v>
      </c>
      <c r="D310" s="27">
        <f t="shared" si="12"/>
        <v>0</v>
      </c>
      <c r="E310" s="18" t="str">
        <f>IF(_Engine!$P$3=0,"",IF((AA310+AK310)&gt;0,AA310+AK310,""))</f>
        <v/>
      </c>
      <c r="F310" s="18" t="str">
        <f>IF(_Engine!$P$4=0,"",IF((AB310+AL310)&gt;0,AB310+AL310,""))</f>
        <v/>
      </c>
      <c r="G310" s="18" t="str">
        <f>IF(_Engine!$P$5=0,"",IF((AC310+AM310)&gt;0,AC310+AM310,""))</f>
        <v/>
      </c>
      <c r="H310" s="18" t="str">
        <f>IF(_Engine!$P$6=0,"",IF((AD310+AN310)&gt;0,AD310+AN310,""))</f>
        <v/>
      </c>
      <c r="I310" s="18" t="str">
        <f>IF(_Engine!$P$7=0,"",IF((AE310+AO310)&gt;0,AE310+AO310,""))</f>
        <v/>
      </c>
      <c r="J310" s="18" t="str">
        <f>IF(_Engine!$P$8=0,"",IF((AF310+AP310)&gt;0,AF310+AP310,""))</f>
        <v/>
      </c>
      <c r="K310" s="18" t="str">
        <f>IF(_Engine!$P$9=0,"",IF((AG310+AQ310)&gt;0,AG310+AQ310,""))</f>
        <v/>
      </c>
      <c r="L310" s="18" t="str">
        <f>IF(_Engine!$P$10=0,"",IF((AH310+AR310)&gt;0,AH310+AR310,""))</f>
        <v/>
      </c>
      <c r="M310" s="18" t="str">
        <f>IF(_Engine!$P$11=0,"",IF((AI310+AS310)&gt;0,AI310+AS310,""))</f>
        <v/>
      </c>
      <c r="N310" s="18" t="str">
        <f>IF(_Engine!$P$12=0,"",IF((AJ310+AT310)&gt;0,AJ310+AT310,""))</f>
        <v/>
      </c>
      <c r="O310" s="27">
        <f t="shared" si="13"/>
        <v>0</v>
      </c>
      <c r="Q310" s="28">
        <f>IF(AND(_Engine!$P$3=1,AU309&gt;0),ROUND(AU309*_Engine!$N$3/12,2),0)</f>
        <v>0</v>
      </c>
      <c r="R310" s="28">
        <f>IF(AND(_Engine!$P$4=1,AV309&gt;0),ROUND(AV309*_Engine!$N$4/12,2),0)</f>
        <v>0</v>
      </c>
      <c r="S310" s="28">
        <f>IF(AND(_Engine!$P$5=1,AW309&gt;0),ROUND(AW309*_Engine!$N$5/12,2),0)</f>
        <v>0</v>
      </c>
      <c r="T310" s="28">
        <f>IF(AND(_Engine!$P$6=1,AX309&gt;0),ROUND(AX309*_Engine!$N$6/12,2),0)</f>
        <v>0</v>
      </c>
      <c r="U310" s="28">
        <f>IF(AND(_Engine!$P$7=1,AY309&gt;0),ROUND(AY309*_Engine!$N$7/12,2),0)</f>
        <v>0</v>
      </c>
      <c r="V310" s="28">
        <f>IF(AND(_Engine!$P$8=1,AZ309&gt;0),ROUND(AZ309*_Engine!$N$8/12,2),0)</f>
        <v>0</v>
      </c>
      <c r="W310" s="28">
        <f>IF(AND(_Engine!$P$9=1,BA309&gt;0),ROUND(BA309*_Engine!$N$9/12,2),0)</f>
        <v>0</v>
      </c>
      <c r="X310" s="28">
        <f>IF(AND(_Engine!$P$10=1,BB309&gt;0),ROUND(BB309*_Engine!$N$10/12,2),0)</f>
        <v>0</v>
      </c>
      <c r="Y310" s="28">
        <f>IF(AND(_Engine!$P$11=1,BC309&gt;0),ROUND(BC309*_Engine!$N$11/12,2),0)</f>
        <v>0</v>
      </c>
      <c r="Z310" s="28">
        <f>IF(AND(_Engine!$P$12=1,BD309&gt;0),ROUND(BD309*_Engine!$N$12/12,2),0)</f>
        <v>0</v>
      </c>
      <c r="AA310" s="28">
        <f>IF(AND(_Engine!$P$3=1,AU309&gt;0),ROUND(MIN(_Engine!$O$3,AU309+Q310),2),0)</f>
        <v>0</v>
      </c>
      <c r="AB310" s="28">
        <f>IF(AND(_Engine!$P$4=1,AV309&gt;0),ROUND(MIN(_Engine!$O$4,AV309+R310),2),0)</f>
        <v>0</v>
      </c>
      <c r="AC310" s="28">
        <f>IF(AND(_Engine!$P$5=1,AW309&gt;0),ROUND(MIN(_Engine!$O$5,AW309+S310),2),0)</f>
        <v>0</v>
      </c>
      <c r="AD310" s="28">
        <f>IF(AND(_Engine!$P$6=1,AX309&gt;0),ROUND(MIN(_Engine!$O$6,AX309+T310),2),0)</f>
        <v>0</v>
      </c>
      <c r="AE310" s="28">
        <f>IF(AND(_Engine!$P$7=1,AY309&gt;0),ROUND(MIN(_Engine!$O$7,AY309+U310),2),0)</f>
        <v>0</v>
      </c>
      <c r="AF310" s="28">
        <f>IF(AND(_Engine!$P$8=1,AZ309&gt;0),ROUND(MIN(_Engine!$O$8,AZ309+V310),2),0)</f>
        <v>0</v>
      </c>
      <c r="AG310" s="28">
        <f>IF(AND(_Engine!$P$9=1,BA309&gt;0),ROUND(MIN(_Engine!$O$9,BA309+W310),2),0)</f>
        <v>0</v>
      </c>
      <c r="AH310" s="28">
        <f>IF(AND(_Engine!$P$10=1,BB309&gt;0),ROUND(MIN(_Engine!$O$10,BB309+X310),2),0)</f>
        <v>0</v>
      </c>
      <c r="AI310" s="28">
        <f>IF(AND(_Engine!$P$11=1,BC309&gt;0),ROUND(MIN(_Engine!$O$11,BC309+Y310),2),0)</f>
        <v>0</v>
      </c>
      <c r="AJ310" s="28">
        <f>IF(AND(_Engine!$P$12=1,BD309&gt;0),ROUND(MIN(_Engine!$O$12,BD309+Z310),2),0)</f>
        <v>0</v>
      </c>
      <c r="AK310" s="28">
        <f>IF(AND(_Engine!$P$3=1,AU309&gt;0),ROUND(MAX(0,MIN(AU309+Q310-AA310,BE310-0)),2),0)</f>
        <v>0</v>
      </c>
      <c r="AL310" s="28">
        <f>IF(AND(_Engine!$P$4=1,AV309&gt;0),ROUND(MAX(0,MIN(AV309+R310-AB310,BE310-SUM(AK310:AK310))),2),0)</f>
        <v>0</v>
      </c>
      <c r="AM310" s="28">
        <f>IF(AND(_Engine!$P$5=1,AW309&gt;0),ROUND(MAX(0,MIN(AW309+S310-AC310,BE310-SUM(AK310:AL310))),2),0)</f>
        <v>0</v>
      </c>
      <c r="AN310" s="28">
        <f>IF(AND(_Engine!$P$6=1,AX309&gt;0),ROUND(MAX(0,MIN(AX309+T310-AD310,BE310-SUM(AK310:AM310))),2),0)</f>
        <v>0</v>
      </c>
      <c r="AO310" s="28">
        <f>IF(AND(_Engine!$P$7=1,AY309&gt;0),ROUND(MAX(0,MIN(AY309+U310-AE310,BE310-SUM(AK310:AN310))),2),0)</f>
        <v>0</v>
      </c>
      <c r="AP310" s="28">
        <f>IF(AND(_Engine!$P$8=1,AZ309&gt;0),ROUND(MAX(0,MIN(AZ309+V310-AF310,BE310-SUM(AK310:AO310))),2),0)</f>
        <v>0</v>
      </c>
      <c r="AQ310" s="28">
        <f>IF(AND(_Engine!$P$9=1,BA309&gt;0),ROUND(MAX(0,MIN(BA309+W310-AG310,BE310-SUM(AK310:AP310))),2),0)</f>
        <v>0</v>
      </c>
      <c r="AR310" s="28">
        <f>IF(AND(_Engine!$P$10=1,BB309&gt;0),ROUND(MAX(0,MIN(BB309+X310-AH310,BE310-SUM(AK310:AQ310))),2),0)</f>
        <v>0</v>
      </c>
      <c r="AS310" s="28">
        <f>IF(AND(_Engine!$P$11=1,BC309&gt;0),ROUND(MAX(0,MIN(BC309+Y310-AI310,BE310-SUM(AK310:AR310))),2),0)</f>
        <v>0</v>
      </c>
      <c r="AT310" s="28">
        <f>IF(AND(_Engine!$P$12=1,BD309&gt;0),ROUND(MAX(0,MIN(BD309+Z310-AJ310,BE310-SUM(AK310:AS310))),2),0)</f>
        <v>0</v>
      </c>
      <c r="AU310" s="28">
        <f>IF(_Engine!$P$3=1,MAX(0,ROUND(AU309+Q310-AA310-AK310,2)),0)</f>
        <v>0</v>
      </c>
      <c r="AV310" s="28">
        <f>IF(_Engine!$P$4=1,MAX(0,ROUND(AV309+R310-AB310-AL310,2)),0)</f>
        <v>0</v>
      </c>
      <c r="AW310" s="28">
        <f>IF(_Engine!$P$5=1,MAX(0,ROUND(AW309+S310-AC310-AM310,2)),0)</f>
        <v>0</v>
      </c>
      <c r="AX310" s="28">
        <f>IF(_Engine!$P$6=1,MAX(0,ROUND(AX309+T310-AD310-AN310,2)),0)</f>
        <v>0</v>
      </c>
      <c r="AY310" s="28">
        <f>IF(_Engine!$P$7=1,MAX(0,ROUND(AY309+U310-AE310-AO310,2)),0)</f>
        <v>0</v>
      </c>
      <c r="AZ310" s="28">
        <f>IF(_Engine!$P$8=1,MAX(0,ROUND(AZ309+V310-AF310-AP310,2)),0)</f>
        <v>0</v>
      </c>
      <c r="BA310" s="28">
        <f>IF(_Engine!$P$9=1,MAX(0,ROUND(BA309+W310-AG310-AQ310,2)),0)</f>
        <v>0</v>
      </c>
      <c r="BB310" s="28">
        <f>IF(_Engine!$P$10=1,MAX(0,ROUND(BB309+X310-AH310-AR310,2)),0)</f>
        <v>0</v>
      </c>
      <c r="BC310" s="28">
        <f>IF(_Engine!$P$11=1,MAX(0,ROUND(BC309+Y310-AI310-AS310,2)),0)</f>
        <v>0</v>
      </c>
      <c r="BD310" s="28">
        <f>IF(_Engine!$P$12=1,MAX(0,ROUND(BD309+Z310-AJ310-AT310,2)),0)</f>
        <v>0</v>
      </c>
      <c r="BE310" s="28">
        <f>ROUND(IFERROR('Debt Planner'!$C$8,0)+IFERROR(C310,0)+MAX(0,_Engine!$E$14-SUM(AA310:AJ310)),2)</f>
        <v>0</v>
      </c>
    </row>
    <row r="311" spans="1:57" x14ac:dyDescent="0.3">
      <c r="A311" s="24">
        <v>303</v>
      </c>
      <c r="B311" s="25">
        <f t="shared" ca="1" si="14"/>
        <v>55386</v>
      </c>
      <c r="C311" s="26">
        <v>0</v>
      </c>
      <c r="D311" s="27">
        <f t="shared" si="12"/>
        <v>0</v>
      </c>
      <c r="E311" s="18" t="str">
        <f>IF(_Engine!$P$3=0,"",IF((AA311+AK311)&gt;0,AA311+AK311,""))</f>
        <v/>
      </c>
      <c r="F311" s="18" t="str">
        <f>IF(_Engine!$P$4=0,"",IF((AB311+AL311)&gt;0,AB311+AL311,""))</f>
        <v/>
      </c>
      <c r="G311" s="18" t="str">
        <f>IF(_Engine!$P$5=0,"",IF((AC311+AM311)&gt;0,AC311+AM311,""))</f>
        <v/>
      </c>
      <c r="H311" s="18" t="str">
        <f>IF(_Engine!$P$6=0,"",IF((AD311+AN311)&gt;0,AD311+AN311,""))</f>
        <v/>
      </c>
      <c r="I311" s="18" t="str">
        <f>IF(_Engine!$P$7=0,"",IF((AE311+AO311)&gt;0,AE311+AO311,""))</f>
        <v/>
      </c>
      <c r="J311" s="18" t="str">
        <f>IF(_Engine!$P$8=0,"",IF((AF311+AP311)&gt;0,AF311+AP311,""))</f>
        <v/>
      </c>
      <c r="K311" s="18" t="str">
        <f>IF(_Engine!$P$9=0,"",IF((AG311+AQ311)&gt;0,AG311+AQ311,""))</f>
        <v/>
      </c>
      <c r="L311" s="18" t="str">
        <f>IF(_Engine!$P$10=0,"",IF((AH311+AR311)&gt;0,AH311+AR311,""))</f>
        <v/>
      </c>
      <c r="M311" s="18" t="str">
        <f>IF(_Engine!$P$11=0,"",IF((AI311+AS311)&gt;0,AI311+AS311,""))</f>
        <v/>
      </c>
      <c r="N311" s="18" t="str">
        <f>IF(_Engine!$P$12=0,"",IF((AJ311+AT311)&gt;0,AJ311+AT311,""))</f>
        <v/>
      </c>
      <c r="O311" s="27">
        <f t="shared" si="13"/>
        <v>0</v>
      </c>
      <c r="Q311" s="28">
        <f>IF(AND(_Engine!$P$3=1,AU310&gt;0),ROUND(AU310*_Engine!$N$3/12,2),0)</f>
        <v>0</v>
      </c>
      <c r="R311" s="28">
        <f>IF(AND(_Engine!$P$4=1,AV310&gt;0),ROUND(AV310*_Engine!$N$4/12,2),0)</f>
        <v>0</v>
      </c>
      <c r="S311" s="28">
        <f>IF(AND(_Engine!$P$5=1,AW310&gt;0),ROUND(AW310*_Engine!$N$5/12,2),0)</f>
        <v>0</v>
      </c>
      <c r="T311" s="28">
        <f>IF(AND(_Engine!$P$6=1,AX310&gt;0),ROUND(AX310*_Engine!$N$6/12,2),0)</f>
        <v>0</v>
      </c>
      <c r="U311" s="28">
        <f>IF(AND(_Engine!$P$7=1,AY310&gt;0),ROUND(AY310*_Engine!$N$7/12,2),0)</f>
        <v>0</v>
      </c>
      <c r="V311" s="28">
        <f>IF(AND(_Engine!$P$8=1,AZ310&gt;0),ROUND(AZ310*_Engine!$N$8/12,2),0)</f>
        <v>0</v>
      </c>
      <c r="W311" s="28">
        <f>IF(AND(_Engine!$P$9=1,BA310&gt;0),ROUND(BA310*_Engine!$N$9/12,2),0)</f>
        <v>0</v>
      </c>
      <c r="X311" s="28">
        <f>IF(AND(_Engine!$P$10=1,BB310&gt;0),ROUND(BB310*_Engine!$N$10/12,2),0)</f>
        <v>0</v>
      </c>
      <c r="Y311" s="28">
        <f>IF(AND(_Engine!$P$11=1,BC310&gt;0),ROUND(BC310*_Engine!$N$11/12,2),0)</f>
        <v>0</v>
      </c>
      <c r="Z311" s="28">
        <f>IF(AND(_Engine!$P$12=1,BD310&gt;0),ROUND(BD310*_Engine!$N$12/12,2),0)</f>
        <v>0</v>
      </c>
      <c r="AA311" s="28">
        <f>IF(AND(_Engine!$P$3=1,AU310&gt;0),ROUND(MIN(_Engine!$O$3,AU310+Q311),2),0)</f>
        <v>0</v>
      </c>
      <c r="AB311" s="28">
        <f>IF(AND(_Engine!$P$4=1,AV310&gt;0),ROUND(MIN(_Engine!$O$4,AV310+R311),2),0)</f>
        <v>0</v>
      </c>
      <c r="AC311" s="28">
        <f>IF(AND(_Engine!$P$5=1,AW310&gt;0),ROUND(MIN(_Engine!$O$5,AW310+S311),2),0)</f>
        <v>0</v>
      </c>
      <c r="AD311" s="28">
        <f>IF(AND(_Engine!$P$6=1,AX310&gt;0),ROUND(MIN(_Engine!$O$6,AX310+T311),2),0)</f>
        <v>0</v>
      </c>
      <c r="AE311" s="28">
        <f>IF(AND(_Engine!$P$7=1,AY310&gt;0),ROUND(MIN(_Engine!$O$7,AY310+U311),2),0)</f>
        <v>0</v>
      </c>
      <c r="AF311" s="28">
        <f>IF(AND(_Engine!$P$8=1,AZ310&gt;0),ROUND(MIN(_Engine!$O$8,AZ310+V311),2),0)</f>
        <v>0</v>
      </c>
      <c r="AG311" s="28">
        <f>IF(AND(_Engine!$P$9=1,BA310&gt;0),ROUND(MIN(_Engine!$O$9,BA310+W311),2),0)</f>
        <v>0</v>
      </c>
      <c r="AH311" s="28">
        <f>IF(AND(_Engine!$P$10=1,BB310&gt;0),ROUND(MIN(_Engine!$O$10,BB310+X311),2),0)</f>
        <v>0</v>
      </c>
      <c r="AI311" s="28">
        <f>IF(AND(_Engine!$P$11=1,BC310&gt;0),ROUND(MIN(_Engine!$O$11,BC310+Y311),2),0)</f>
        <v>0</v>
      </c>
      <c r="AJ311" s="28">
        <f>IF(AND(_Engine!$P$12=1,BD310&gt;0),ROUND(MIN(_Engine!$O$12,BD310+Z311),2),0)</f>
        <v>0</v>
      </c>
      <c r="AK311" s="28">
        <f>IF(AND(_Engine!$P$3=1,AU310&gt;0),ROUND(MAX(0,MIN(AU310+Q311-AA311,BE311-0)),2),0)</f>
        <v>0</v>
      </c>
      <c r="AL311" s="28">
        <f>IF(AND(_Engine!$P$4=1,AV310&gt;0),ROUND(MAX(0,MIN(AV310+R311-AB311,BE311-SUM(AK311:AK311))),2),0)</f>
        <v>0</v>
      </c>
      <c r="AM311" s="28">
        <f>IF(AND(_Engine!$P$5=1,AW310&gt;0),ROUND(MAX(0,MIN(AW310+S311-AC311,BE311-SUM(AK311:AL311))),2),0)</f>
        <v>0</v>
      </c>
      <c r="AN311" s="28">
        <f>IF(AND(_Engine!$P$6=1,AX310&gt;0),ROUND(MAX(0,MIN(AX310+T311-AD311,BE311-SUM(AK311:AM311))),2),0)</f>
        <v>0</v>
      </c>
      <c r="AO311" s="28">
        <f>IF(AND(_Engine!$P$7=1,AY310&gt;0),ROUND(MAX(0,MIN(AY310+U311-AE311,BE311-SUM(AK311:AN311))),2),0)</f>
        <v>0</v>
      </c>
      <c r="AP311" s="28">
        <f>IF(AND(_Engine!$P$8=1,AZ310&gt;0),ROUND(MAX(0,MIN(AZ310+V311-AF311,BE311-SUM(AK311:AO311))),2),0)</f>
        <v>0</v>
      </c>
      <c r="AQ311" s="28">
        <f>IF(AND(_Engine!$P$9=1,BA310&gt;0),ROUND(MAX(0,MIN(BA310+W311-AG311,BE311-SUM(AK311:AP311))),2),0)</f>
        <v>0</v>
      </c>
      <c r="AR311" s="28">
        <f>IF(AND(_Engine!$P$10=1,BB310&gt;0),ROUND(MAX(0,MIN(BB310+X311-AH311,BE311-SUM(AK311:AQ311))),2),0)</f>
        <v>0</v>
      </c>
      <c r="AS311" s="28">
        <f>IF(AND(_Engine!$P$11=1,BC310&gt;0),ROUND(MAX(0,MIN(BC310+Y311-AI311,BE311-SUM(AK311:AR311))),2),0)</f>
        <v>0</v>
      </c>
      <c r="AT311" s="28">
        <f>IF(AND(_Engine!$P$12=1,BD310&gt;0),ROUND(MAX(0,MIN(BD310+Z311-AJ311,BE311-SUM(AK311:AS311))),2),0)</f>
        <v>0</v>
      </c>
      <c r="AU311" s="28">
        <f>IF(_Engine!$P$3=1,MAX(0,ROUND(AU310+Q311-AA311-AK311,2)),0)</f>
        <v>0</v>
      </c>
      <c r="AV311" s="28">
        <f>IF(_Engine!$P$4=1,MAX(0,ROUND(AV310+R311-AB311-AL311,2)),0)</f>
        <v>0</v>
      </c>
      <c r="AW311" s="28">
        <f>IF(_Engine!$P$5=1,MAX(0,ROUND(AW310+S311-AC311-AM311,2)),0)</f>
        <v>0</v>
      </c>
      <c r="AX311" s="28">
        <f>IF(_Engine!$P$6=1,MAX(0,ROUND(AX310+T311-AD311-AN311,2)),0)</f>
        <v>0</v>
      </c>
      <c r="AY311" s="28">
        <f>IF(_Engine!$P$7=1,MAX(0,ROUND(AY310+U311-AE311-AO311,2)),0)</f>
        <v>0</v>
      </c>
      <c r="AZ311" s="28">
        <f>IF(_Engine!$P$8=1,MAX(0,ROUND(AZ310+V311-AF311-AP311,2)),0)</f>
        <v>0</v>
      </c>
      <c r="BA311" s="28">
        <f>IF(_Engine!$P$9=1,MAX(0,ROUND(BA310+W311-AG311-AQ311,2)),0)</f>
        <v>0</v>
      </c>
      <c r="BB311" s="28">
        <f>IF(_Engine!$P$10=1,MAX(0,ROUND(BB310+X311-AH311-AR311,2)),0)</f>
        <v>0</v>
      </c>
      <c r="BC311" s="28">
        <f>IF(_Engine!$P$11=1,MAX(0,ROUND(BC310+Y311-AI311-AS311,2)),0)</f>
        <v>0</v>
      </c>
      <c r="BD311" s="28">
        <f>IF(_Engine!$P$12=1,MAX(0,ROUND(BD310+Z311-AJ311-AT311,2)),0)</f>
        <v>0</v>
      </c>
      <c r="BE311" s="28">
        <f>ROUND(IFERROR('Debt Planner'!$C$8,0)+IFERROR(C311,0)+MAX(0,_Engine!$E$14-SUM(AA311:AJ311)),2)</f>
        <v>0</v>
      </c>
    </row>
    <row r="312" spans="1:57" x14ac:dyDescent="0.3">
      <c r="A312" s="24">
        <v>304</v>
      </c>
      <c r="B312" s="25">
        <f t="shared" ca="1" si="14"/>
        <v>55417</v>
      </c>
      <c r="C312" s="26">
        <v>0</v>
      </c>
      <c r="D312" s="27">
        <f t="shared" si="12"/>
        <v>0</v>
      </c>
      <c r="E312" s="18" t="str">
        <f>IF(_Engine!$P$3=0,"",IF((AA312+AK312)&gt;0,AA312+AK312,""))</f>
        <v/>
      </c>
      <c r="F312" s="18" t="str">
        <f>IF(_Engine!$P$4=0,"",IF((AB312+AL312)&gt;0,AB312+AL312,""))</f>
        <v/>
      </c>
      <c r="G312" s="18" t="str">
        <f>IF(_Engine!$P$5=0,"",IF((AC312+AM312)&gt;0,AC312+AM312,""))</f>
        <v/>
      </c>
      <c r="H312" s="18" t="str">
        <f>IF(_Engine!$P$6=0,"",IF((AD312+AN312)&gt;0,AD312+AN312,""))</f>
        <v/>
      </c>
      <c r="I312" s="18" t="str">
        <f>IF(_Engine!$P$7=0,"",IF((AE312+AO312)&gt;0,AE312+AO312,""))</f>
        <v/>
      </c>
      <c r="J312" s="18" t="str">
        <f>IF(_Engine!$P$8=0,"",IF((AF312+AP312)&gt;0,AF312+AP312,""))</f>
        <v/>
      </c>
      <c r="K312" s="18" t="str">
        <f>IF(_Engine!$P$9=0,"",IF((AG312+AQ312)&gt;0,AG312+AQ312,""))</f>
        <v/>
      </c>
      <c r="L312" s="18" t="str">
        <f>IF(_Engine!$P$10=0,"",IF((AH312+AR312)&gt;0,AH312+AR312,""))</f>
        <v/>
      </c>
      <c r="M312" s="18" t="str">
        <f>IF(_Engine!$P$11=0,"",IF((AI312+AS312)&gt;0,AI312+AS312,""))</f>
        <v/>
      </c>
      <c r="N312" s="18" t="str">
        <f>IF(_Engine!$P$12=0,"",IF((AJ312+AT312)&gt;0,AJ312+AT312,""))</f>
        <v/>
      </c>
      <c r="O312" s="27">
        <f t="shared" si="13"/>
        <v>0</v>
      </c>
      <c r="Q312" s="28">
        <f>IF(AND(_Engine!$P$3=1,AU311&gt;0),ROUND(AU311*_Engine!$N$3/12,2),0)</f>
        <v>0</v>
      </c>
      <c r="R312" s="28">
        <f>IF(AND(_Engine!$P$4=1,AV311&gt;0),ROUND(AV311*_Engine!$N$4/12,2),0)</f>
        <v>0</v>
      </c>
      <c r="S312" s="28">
        <f>IF(AND(_Engine!$P$5=1,AW311&gt;0),ROUND(AW311*_Engine!$N$5/12,2),0)</f>
        <v>0</v>
      </c>
      <c r="T312" s="28">
        <f>IF(AND(_Engine!$P$6=1,AX311&gt;0),ROUND(AX311*_Engine!$N$6/12,2),0)</f>
        <v>0</v>
      </c>
      <c r="U312" s="28">
        <f>IF(AND(_Engine!$P$7=1,AY311&gt;0),ROUND(AY311*_Engine!$N$7/12,2),0)</f>
        <v>0</v>
      </c>
      <c r="V312" s="28">
        <f>IF(AND(_Engine!$P$8=1,AZ311&gt;0),ROUND(AZ311*_Engine!$N$8/12,2),0)</f>
        <v>0</v>
      </c>
      <c r="W312" s="28">
        <f>IF(AND(_Engine!$P$9=1,BA311&gt;0),ROUND(BA311*_Engine!$N$9/12,2),0)</f>
        <v>0</v>
      </c>
      <c r="X312" s="28">
        <f>IF(AND(_Engine!$P$10=1,BB311&gt;0),ROUND(BB311*_Engine!$N$10/12,2),0)</f>
        <v>0</v>
      </c>
      <c r="Y312" s="28">
        <f>IF(AND(_Engine!$P$11=1,BC311&gt;0),ROUND(BC311*_Engine!$N$11/12,2),0)</f>
        <v>0</v>
      </c>
      <c r="Z312" s="28">
        <f>IF(AND(_Engine!$P$12=1,BD311&gt;0),ROUND(BD311*_Engine!$N$12/12,2),0)</f>
        <v>0</v>
      </c>
      <c r="AA312" s="28">
        <f>IF(AND(_Engine!$P$3=1,AU311&gt;0),ROUND(MIN(_Engine!$O$3,AU311+Q312),2),0)</f>
        <v>0</v>
      </c>
      <c r="AB312" s="28">
        <f>IF(AND(_Engine!$P$4=1,AV311&gt;0),ROUND(MIN(_Engine!$O$4,AV311+R312),2),0)</f>
        <v>0</v>
      </c>
      <c r="AC312" s="28">
        <f>IF(AND(_Engine!$P$5=1,AW311&gt;0),ROUND(MIN(_Engine!$O$5,AW311+S312),2),0)</f>
        <v>0</v>
      </c>
      <c r="AD312" s="28">
        <f>IF(AND(_Engine!$P$6=1,AX311&gt;0),ROUND(MIN(_Engine!$O$6,AX311+T312),2),0)</f>
        <v>0</v>
      </c>
      <c r="AE312" s="28">
        <f>IF(AND(_Engine!$P$7=1,AY311&gt;0),ROUND(MIN(_Engine!$O$7,AY311+U312),2),0)</f>
        <v>0</v>
      </c>
      <c r="AF312" s="28">
        <f>IF(AND(_Engine!$P$8=1,AZ311&gt;0),ROUND(MIN(_Engine!$O$8,AZ311+V312),2),0)</f>
        <v>0</v>
      </c>
      <c r="AG312" s="28">
        <f>IF(AND(_Engine!$P$9=1,BA311&gt;0),ROUND(MIN(_Engine!$O$9,BA311+W312),2),0)</f>
        <v>0</v>
      </c>
      <c r="AH312" s="28">
        <f>IF(AND(_Engine!$P$10=1,BB311&gt;0),ROUND(MIN(_Engine!$O$10,BB311+X312),2),0)</f>
        <v>0</v>
      </c>
      <c r="AI312" s="28">
        <f>IF(AND(_Engine!$P$11=1,BC311&gt;0),ROUND(MIN(_Engine!$O$11,BC311+Y312),2),0)</f>
        <v>0</v>
      </c>
      <c r="AJ312" s="28">
        <f>IF(AND(_Engine!$P$12=1,BD311&gt;0),ROUND(MIN(_Engine!$O$12,BD311+Z312),2),0)</f>
        <v>0</v>
      </c>
      <c r="AK312" s="28">
        <f>IF(AND(_Engine!$P$3=1,AU311&gt;0),ROUND(MAX(0,MIN(AU311+Q312-AA312,BE312-0)),2),0)</f>
        <v>0</v>
      </c>
      <c r="AL312" s="28">
        <f>IF(AND(_Engine!$P$4=1,AV311&gt;0),ROUND(MAX(0,MIN(AV311+R312-AB312,BE312-SUM(AK312:AK312))),2),0)</f>
        <v>0</v>
      </c>
      <c r="AM312" s="28">
        <f>IF(AND(_Engine!$P$5=1,AW311&gt;0),ROUND(MAX(0,MIN(AW311+S312-AC312,BE312-SUM(AK312:AL312))),2),0)</f>
        <v>0</v>
      </c>
      <c r="AN312" s="28">
        <f>IF(AND(_Engine!$P$6=1,AX311&gt;0),ROUND(MAX(0,MIN(AX311+T312-AD312,BE312-SUM(AK312:AM312))),2),0)</f>
        <v>0</v>
      </c>
      <c r="AO312" s="28">
        <f>IF(AND(_Engine!$P$7=1,AY311&gt;0),ROUND(MAX(0,MIN(AY311+U312-AE312,BE312-SUM(AK312:AN312))),2),0)</f>
        <v>0</v>
      </c>
      <c r="AP312" s="28">
        <f>IF(AND(_Engine!$P$8=1,AZ311&gt;0),ROUND(MAX(0,MIN(AZ311+V312-AF312,BE312-SUM(AK312:AO312))),2),0)</f>
        <v>0</v>
      </c>
      <c r="AQ312" s="28">
        <f>IF(AND(_Engine!$P$9=1,BA311&gt;0),ROUND(MAX(0,MIN(BA311+W312-AG312,BE312-SUM(AK312:AP312))),2),0)</f>
        <v>0</v>
      </c>
      <c r="AR312" s="28">
        <f>IF(AND(_Engine!$P$10=1,BB311&gt;0),ROUND(MAX(0,MIN(BB311+X312-AH312,BE312-SUM(AK312:AQ312))),2),0)</f>
        <v>0</v>
      </c>
      <c r="AS312" s="28">
        <f>IF(AND(_Engine!$P$11=1,BC311&gt;0),ROUND(MAX(0,MIN(BC311+Y312-AI312,BE312-SUM(AK312:AR312))),2),0)</f>
        <v>0</v>
      </c>
      <c r="AT312" s="28">
        <f>IF(AND(_Engine!$P$12=1,BD311&gt;0),ROUND(MAX(0,MIN(BD311+Z312-AJ312,BE312-SUM(AK312:AS312))),2),0)</f>
        <v>0</v>
      </c>
      <c r="AU312" s="28">
        <f>IF(_Engine!$P$3=1,MAX(0,ROUND(AU311+Q312-AA312-AK312,2)),0)</f>
        <v>0</v>
      </c>
      <c r="AV312" s="28">
        <f>IF(_Engine!$P$4=1,MAX(0,ROUND(AV311+R312-AB312-AL312,2)),0)</f>
        <v>0</v>
      </c>
      <c r="AW312" s="28">
        <f>IF(_Engine!$P$5=1,MAX(0,ROUND(AW311+S312-AC312-AM312,2)),0)</f>
        <v>0</v>
      </c>
      <c r="AX312" s="28">
        <f>IF(_Engine!$P$6=1,MAX(0,ROUND(AX311+T312-AD312-AN312,2)),0)</f>
        <v>0</v>
      </c>
      <c r="AY312" s="28">
        <f>IF(_Engine!$P$7=1,MAX(0,ROUND(AY311+U312-AE312-AO312,2)),0)</f>
        <v>0</v>
      </c>
      <c r="AZ312" s="28">
        <f>IF(_Engine!$P$8=1,MAX(0,ROUND(AZ311+V312-AF312-AP312,2)),0)</f>
        <v>0</v>
      </c>
      <c r="BA312" s="28">
        <f>IF(_Engine!$P$9=1,MAX(0,ROUND(BA311+W312-AG312-AQ312,2)),0)</f>
        <v>0</v>
      </c>
      <c r="BB312" s="28">
        <f>IF(_Engine!$P$10=1,MAX(0,ROUND(BB311+X312-AH312-AR312,2)),0)</f>
        <v>0</v>
      </c>
      <c r="BC312" s="28">
        <f>IF(_Engine!$P$11=1,MAX(0,ROUND(BC311+Y312-AI312-AS312,2)),0)</f>
        <v>0</v>
      </c>
      <c r="BD312" s="28">
        <f>IF(_Engine!$P$12=1,MAX(0,ROUND(BD311+Z312-AJ312-AT312,2)),0)</f>
        <v>0</v>
      </c>
      <c r="BE312" s="28">
        <f>ROUND(IFERROR('Debt Planner'!$C$8,0)+IFERROR(C312,0)+MAX(0,_Engine!$E$14-SUM(AA312:AJ312)),2)</f>
        <v>0</v>
      </c>
    </row>
    <row r="313" spans="1:57" x14ac:dyDescent="0.3">
      <c r="A313" s="24">
        <v>305</v>
      </c>
      <c r="B313" s="25">
        <f t="shared" ca="1" si="14"/>
        <v>55447</v>
      </c>
      <c r="C313" s="26">
        <v>0</v>
      </c>
      <c r="D313" s="27">
        <f t="shared" si="12"/>
        <v>0</v>
      </c>
      <c r="E313" s="18" t="str">
        <f>IF(_Engine!$P$3=0,"",IF((AA313+AK313)&gt;0,AA313+AK313,""))</f>
        <v/>
      </c>
      <c r="F313" s="18" t="str">
        <f>IF(_Engine!$P$4=0,"",IF((AB313+AL313)&gt;0,AB313+AL313,""))</f>
        <v/>
      </c>
      <c r="G313" s="18" t="str">
        <f>IF(_Engine!$P$5=0,"",IF((AC313+AM313)&gt;0,AC313+AM313,""))</f>
        <v/>
      </c>
      <c r="H313" s="18" t="str">
        <f>IF(_Engine!$P$6=0,"",IF((AD313+AN313)&gt;0,AD313+AN313,""))</f>
        <v/>
      </c>
      <c r="I313" s="18" t="str">
        <f>IF(_Engine!$P$7=0,"",IF((AE313+AO313)&gt;0,AE313+AO313,""))</f>
        <v/>
      </c>
      <c r="J313" s="18" t="str">
        <f>IF(_Engine!$P$8=0,"",IF((AF313+AP313)&gt;0,AF313+AP313,""))</f>
        <v/>
      </c>
      <c r="K313" s="18" t="str">
        <f>IF(_Engine!$P$9=0,"",IF((AG313+AQ313)&gt;0,AG313+AQ313,""))</f>
        <v/>
      </c>
      <c r="L313" s="18" t="str">
        <f>IF(_Engine!$P$10=0,"",IF((AH313+AR313)&gt;0,AH313+AR313,""))</f>
        <v/>
      </c>
      <c r="M313" s="18" t="str">
        <f>IF(_Engine!$P$11=0,"",IF((AI313+AS313)&gt;0,AI313+AS313,""))</f>
        <v/>
      </c>
      <c r="N313" s="18" t="str">
        <f>IF(_Engine!$P$12=0,"",IF((AJ313+AT313)&gt;0,AJ313+AT313,""))</f>
        <v/>
      </c>
      <c r="O313" s="27">
        <f t="shared" si="13"/>
        <v>0</v>
      </c>
      <c r="Q313" s="28">
        <f>IF(AND(_Engine!$P$3=1,AU312&gt;0),ROUND(AU312*_Engine!$N$3/12,2),0)</f>
        <v>0</v>
      </c>
      <c r="R313" s="28">
        <f>IF(AND(_Engine!$P$4=1,AV312&gt;0),ROUND(AV312*_Engine!$N$4/12,2),0)</f>
        <v>0</v>
      </c>
      <c r="S313" s="28">
        <f>IF(AND(_Engine!$P$5=1,AW312&gt;0),ROUND(AW312*_Engine!$N$5/12,2),0)</f>
        <v>0</v>
      </c>
      <c r="T313" s="28">
        <f>IF(AND(_Engine!$P$6=1,AX312&gt;0),ROUND(AX312*_Engine!$N$6/12,2),0)</f>
        <v>0</v>
      </c>
      <c r="U313" s="28">
        <f>IF(AND(_Engine!$P$7=1,AY312&gt;0),ROUND(AY312*_Engine!$N$7/12,2),0)</f>
        <v>0</v>
      </c>
      <c r="V313" s="28">
        <f>IF(AND(_Engine!$P$8=1,AZ312&gt;0),ROUND(AZ312*_Engine!$N$8/12,2),0)</f>
        <v>0</v>
      </c>
      <c r="W313" s="28">
        <f>IF(AND(_Engine!$P$9=1,BA312&gt;0),ROUND(BA312*_Engine!$N$9/12,2),0)</f>
        <v>0</v>
      </c>
      <c r="X313" s="28">
        <f>IF(AND(_Engine!$P$10=1,BB312&gt;0),ROUND(BB312*_Engine!$N$10/12,2),0)</f>
        <v>0</v>
      </c>
      <c r="Y313" s="28">
        <f>IF(AND(_Engine!$P$11=1,BC312&gt;0),ROUND(BC312*_Engine!$N$11/12,2),0)</f>
        <v>0</v>
      </c>
      <c r="Z313" s="28">
        <f>IF(AND(_Engine!$P$12=1,BD312&gt;0),ROUND(BD312*_Engine!$N$12/12,2),0)</f>
        <v>0</v>
      </c>
      <c r="AA313" s="28">
        <f>IF(AND(_Engine!$P$3=1,AU312&gt;0),ROUND(MIN(_Engine!$O$3,AU312+Q313),2),0)</f>
        <v>0</v>
      </c>
      <c r="AB313" s="28">
        <f>IF(AND(_Engine!$P$4=1,AV312&gt;0),ROUND(MIN(_Engine!$O$4,AV312+R313),2),0)</f>
        <v>0</v>
      </c>
      <c r="AC313" s="28">
        <f>IF(AND(_Engine!$P$5=1,AW312&gt;0),ROUND(MIN(_Engine!$O$5,AW312+S313),2),0)</f>
        <v>0</v>
      </c>
      <c r="AD313" s="28">
        <f>IF(AND(_Engine!$P$6=1,AX312&gt;0),ROUND(MIN(_Engine!$O$6,AX312+T313),2),0)</f>
        <v>0</v>
      </c>
      <c r="AE313" s="28">
        <f>IF(AND(_Engine!$P$7=1,AY312&gt;0),ROUND(MIN(_Engine!$O$7,AY312+U313),2),0)</f>
        <v>0</v>
      </c>
      <c r="AF313" s="28">
        <f>IF(AND(_Engine!$P$8=1,AZ312&gt;0),ROUND(MIN(_Engine!$O$8,AZ312+V313),2),0)</f>
        <v>0</v>
      </c>
      <c r="AG313" s="28">
        <f>IF(AND(_Engine!$P$9=1,BA312&gt;0),ROUND(MIN(_Engine!$O$9,BA312+W313),2),0)</f>
        <v>0</v>
      </c>
      <c r="AH313" s="28">
        <f>IF(AND(_Engine!$P$10=1,BB312&gt;0),ROUND(MIN(_Engine!$O$10,BB312+X313),2),0)</f>
        <v>0</v>
      </c>
      <c r="AI313" s="28">
        <f>IF(AND(_Engine!$P$11=1,BC312&gt;0),ROUND(MIN(_Engine!$O$11,BC312+Y313),2),0)</f>
        <v>0</v>
      </c>
      <c r="AJ313" s="28">
        <f>IF(AND(_Engine!$P$12=1,BD312&gt;0),ROUND(MIN(_Engine!$O$12,BD312+Z313),2),0)</f>
        <v>0</v>
      </c>
      <c r="AK313" s="28">
        <f>IF(AND(_Engine!$P$3=1,AU312&gt;0),ROUND(MAX(0,MIN(AU312+Q313-AA313,BE313-0)),2),0)</f>
        <v>0</v>
      </c>
      <c r="AL313" s="28">
        <f>IF(AND(_Engine!$P$4=1,AV312&gt;0),ROUND(MAX(0,MIN(AV312+R313-AB313,BE313-SUM(AK313:AK313))),2),0)</f>
        <v>0</v>
      </c>
      <c r="AM313" s="28">
        <f>IF(AND(_Engine!$P$5=1,AW312&gt;0),ROUND(MAX(0,MIN(AW312+S313-AC313,BE313-SUM(AK313:AL313))),2),0)</f>
        <v>0</v>
      </c>
      <c r="AN313" s="28">
        <f>IF(AND(_Engine!$P$6=1,AX312&gt;0),ROUND(MAX(0,MIN(AX312+T313-AD313,BE313-SUM(AK313:AM313))),2),0)</f>
        <v>0</v>
      </c>
      <c r="AO313" s="28">
        <f>IF(AND(_Engine!$P$7=1,AY312&gt;0),ROUND(MAX(0,MIN(AY312+U313-AE313,BE313-SUM(AK313:AN313))),2),0)</f>
        <v>0</v>
      </c>
      <c r="AP313" s="28">
        <f>IF(AND(_Engine!$P$8=1,AZ312&gt;0),ROUND(MAX(0,MIN(AZ312+V313-AF313,BE313-SUM(AK313:AO313))),2),0)</f>
        <v>0</v>
      </c>
      <c r="AQ313" s="28">
        <f>IF(AND(_Engine!$P$9=1,BA312&gt;0),ROUND(MAX(0,MIN(BA312+W313-AG313,BE313-SUM(AK313:AP313))),2),0)</f>
        <v>0</v>
      </c>
      <c r="AR313" s="28">
        <f>IF(AND(_Engine!$P$10=1,BB312&gt;0),ROUND(MAX(0,MIN(BB312+X313-AH313,BE313-SUM(AK313:AQ313))),2),0)</f>
        <v>0</v>
      </c>
      <c r="AS313" s="28">
        <f>IF(AND(_Engine!$P$11=1,BC312&gt;0),ROUND(MAX(0,MIN(BC312+Y313-AI313,BE313-SUM(AK313:AR313))),2),0)</f>
        <v>0</v>
      </c>
      <c r="AT313" s="28">
        <f>IF(AND(_Engine!$P$12=1,BD312&gt;0),ROUND(MAX(0,MIN(BD312+Z313-AJ313,BE313-SUM(AK313:AS313))),2),0)</f>
        <v>0</v>
      </c>
      <c r="AU313" s="28">
        <f>IF(_Engine!$P$3=1,MAX(0,ROUND(AU312+Q313-AA313-AK313,2)),0)</f>
        <v>0</v>
      </c>
      <c r="AV313" s="28">
        <f>IF(_Engine!$P$4=1,MAX(0,ROUND(AV312+R313-AB313-AL313,2)),0)</f>
        <v>0</v>
      </c>
      <c r="AW313" s="28">
        <f>IF(_Engine!$P$5=1,MAX(0,ROUND(AW312+S313-AC313-AM313,2)),0)</f>
        <v>0</v>
      </c>
      <c r="AX313" s="28">
        <f>IF(_Engine!$P$6=1,MAX(0,ROUND(AX312+T313-AD313-AN313,2)),0)</f>
        <v>0</v>
      </c>
      <c r="AY313" s="28">
        <f>IF(_Engine!$P$7=1,MAX(0,ROUND(AY312+U313-AE313-AO313,2)),0)</f>
        <v>0</v>
      </c>
      <c r="AZ313" s="28">
        <f>IF(_Engine!$P$8=1,MAX(0,ROUND(AZ312+V313-AF313-AP313,2)),0)</f>
        <v>0</v>
      </c>
      <c r="BA313" s="28">
        <f>IF(_Engine!$P$9=1,MAX(0,ROUND(BA312+W313-AG313-AQ313,2)),0)</f>
        <v>0</v>
      </c>
      <c r="BB313" s="28">
        <f>IF(_Engine!$P$10=1,MAX(0,ROUND(BB312+X313-AH313-AR313,2)),0)</f>
        <v>0</v>
      </c>
      <c r="BC313" s="28">
        <f>IF(_Engine!$P$11=1,MAX(0,ROUND(BC312+Y313-AI313-AS313,2)),0)</f>
        <v>0</v>
      </c>
      <c r="BD313" s="28">
        <f>IF(_Engine!$P$12=1,MAX(0,ROUND(BD312+Z313-AJ313-AT313,2)),0)</f>
        <v>0</v>
      </c>
      <c r="BE313" s="28">
        <f>ROUND(IFERROR('Debt Planner'!$C$8,0)+IFERROR(C313,0)+MAX(0,_Engine!$E$14-SUM(AA313:AJ313)),2)</f>
        <v>0</v>
      </c>
    </row>
    <row r="314" spans="1:57" x14ac:dyDescent="0.3">
      <c r="A314" s="24">
        <v>306</v>
      </c>
      <c r="B314" s="25">
        <f t="shared" ca="1" si="14"/>
        <v>55478</v>
      </c>
      <c r="C314" s="26">
        <v>0</v>
      </c>
      <c r="D314" s="27">
        <f t="shared" si="12"/>
        <v>0</v>
      </c>
      <c r="E314" s="18" t="str">
        <f>IF(_Engine!$P$3=0,"",IF((AA314+AK314)&gt;0,AA314+AK314,""))</f>
        <v/>
      </c>
      <c r="F314" s="18" t="str">
        <f>IF(_Engine!$P$4=0,"",IF((AB314+AL314)&gt;0,AB314+AL314,""))</f>
        <v/>
      </c>
      <c r="G314" s="18" t="str">
        <f>IF(_Engine!$P$5=0,"",IF((AC314+AM314)&gt;0,AC314+AM314,""))</f>
        <v/>
      </c>
      <c r="H314" s="18" t="str">
        <f>IF(_Engine!$P$6=0,"",IF((AD314+AN314)&gt;0,AD314+AN314,""))</f>
        <v/>
      </c>
      <c r="I314" s="18" t="str">
        <f>IF(_Engine!$P$7=0,"",IF((AE314+AO314)&gt;0,AE314+AO314,""))</f>
        <v/>
      </c>
      <c r="J314" s="18" t="str">
        <f>IF(_Engine!$P$8=0,"",IF((AF314+AP314)&gt;0,AF314+AP314,""))</f>
        <v/>
      </c>
      <c r="K314" s="18" t="str">
        <f>IF(_Engine!$P$9=0,"",IF((AG314+AQ314)&gt;0,AG314+AQ314,""))</f>
        <v/>
      </c>
      <c r="L314" s="18" t="str">
        <f>IF(_Engine!$P$10=0,"",IF((AH314+AR314)&gt;0,AH314+AR314,""))</f>
        <v/>
      </c>
      <c r="M314" s="18" t="str">
        <f>IF(_Engine!$P$11=0,"",IF((AI314+AS314)&gt;0,AI314+AS314,""))</f>
        <v/>
      </c>
      <c r="N314" s="18" t="str">
        <f>IF(_Engine!$P$12=0,"",IF((AJ314+AT314)&gt;0,AJ314+AT314,""))</f>
        <v/>
      </c>
      <c r="O314" s="27">
        <f t="shared" si="13"/>
        <v>0</v>
      </c>
      <c r="Q314" s="28">
        <f>IF(AND(_Engine!$P$3=1,AU313&gt;0),ROUND(AU313*_Engine!$N$3/12,2),0)</f>
        <v>0</v>
      </c>
      <c r="R314" s="28">
        <f>IF(AND(_Engine!$P$4=1,AV313&gt;0),ROUND(AV313*_Engine!$N$4/12,2),0)</f>
        <v>0</v>
      </c>
      <c r="S314" s="28">
        <f>IF(AND(_Engine!$P$5=1,AW313&gt;0),ROUND(AW313*_Engine!$N$5/12,2),0)</f>
        <v>0</v>
      </c>
      <c r="T314" s="28">
        <f>IF(AND(_Engine!$P$6=1,AX313&gt;0),ROUND(AX313*_Engine!$N$6/12,2),0)</f>
        <v>0</v>
      </c>
      <c r="U314" s="28">
        <f>IF(AND(_Engine!$P$7=1,AY313&gt;0),ROUND(AY313*_Engine!$N$7/12,2),0)</f>
        <v>0</v>
      </c>
      <c r="V314" s="28">
        <f>IF(AND(_Engine!$P$8=1,AZ313&gt;0),ROUND(AZ313*_Engine!$N$8/12,2),0)</f>
        <v>0</v>
      </c>
      <c r="W314" s="28">
        <f>IF(AND(_Engine!$P$9=1,BA313&gt;0),ROUND(BA313*_Engine!$N$9/12,2),0)</f>
        <v>0</v>
      </c>
      <c r="X314" s="28">
        <f>IF(AND(_Engine!$P$10=1,BB313&gt;0),ROUND(BB313*_Engine!$N$10/12,2),0)</f>
        <v>0</v>
      </c>
      <c r="Y314" s="28">
        <f>IF(AND(_Engine!$P$11=1,BC313&gt;0),ROUND(BC313*_Engine!$N$11/12,2),0)</f>
        <v>0</v>
      </c>
      <c r="Z314" s="28">
        <f>IF(AND(_Engine!$P$12=1,BD313&gt;0),ROUND(BD313*_Engine!$N$12/12,2),0)</f>
        <v>0</v>
      </c>
      <c r="AA314" s="28">
        <f>IF(AND(_Engine!$P$3=1,AU313&gt;0),ROUND(MIN(_Engine!$O$3,AU313+Q314),2),0)</f>
        <v>0</v>
      </c>
      <c r="AB314" s="28">
        <f>IF(AND(_Engine!$P$4=1,AV313&gt;0),ROUND(MIN(_Engine!$O$4,AV313+R314),2),0)</f>
        <v>0</v>
      </c>
      <c r="AC314" s="28">
        <f>IF(AND(_Engine!$P$5=1,AW313&gt;0),ROUND(MIN(_Engine!$O$5,AW313+S314),2),0)</f>
        <v>0</v>
      </c>
      <c r="AD314" s="28">
        <f>IF(AND(_Engine!$P$6=1,AX313&gt;0),ROUND(MIN(_Engine!$O$6,AX313+T314),2),0)</f>
        <v>0</v>
      </c>
      <c r="AE314" s="28">
        <f>IF(AND(_Engine!$P$7=1,AY313&gt;0),ROUND(MIN(_Engine!$O$7,AY313+U314),2),0)</f>
        <v>0</v>
      </c>
      <c r="AF314" s="28">
        <f>IF(AND(_Engine!$P$8=1,AZ313&gt;0),ROUND(MIN(_Engine!$O$8,AZ313+V314),2),0)</f>
        <v>0</v>
      </c>
      <c r="AG314" s="28">
        <f>IF(AND(_Engine!$P$9=1,BA313&gt;0),ROUND(MIN(_Engine!$O$9,BA313+W314),2),0)</f>
        <v>0</v>
      </c>
      <c r="AH314" s="28">
        <f>IF(AND(_Engine!$P$10=1,BB313&gt;0),ROUND(MIN(_Engine!$O$10,BB313+X314),2),0)</f>
        <v>0</v>
      </c>
      <c r="AI314" s="28">
        <f>IF(AND(_Engine!$P$11=1,BC313&gt;0),ROUND(MIN(_Engine!$O$11,BC313+Y314),2),0)</f>
        <v>0</v>
      </c>
      <c r="AJ314" s="28">
        <f>IF(AND(_Engine!$P$12=1,BD313&gt;0),ROUND(MIN(_Engine!$O$12,BD313+Z314),2),0)</f>
        <v>0</v>
      </c>
      <c r="AK314" s="28">
        <f>IF(AND(_Engine!$P$3=1,AU313&gt;0),ROUND(MAX(0,MIN(AU313+Q314-AA314,BE314-0)),2),0)</f>
        <v>0</v>
      </c>
      <c r="AL314" s="28">
        <f>IF(AND(_Engine!$P$4=1,AV313&gt;0),ROUND(MAX(0,MIN(AV313+R314-AB314,BE314-SUM(AK314:AK314))),2),0)</f>
        <v>0</v>
      </c>
      <c r="AM314" s="28">
        <f>IF(AND(_Engine!$P$5=1,AW313&gt;0),ROUND(MAX(0,MIN(AW313+S314-AC314,BE314-SUM(AK314:AL314))),2),0)</f>
        <v>0</v>
      </c>
      <c r="AN314" s="28">
        <f>IF(AND(_Engine!$P$6=1,AX313&gt;0),ROUND(MAX(0,MIN(AX313+T314-AD314,BE314-SUM(AK314:AM314))),2),0)</f>
        <v>0</v>
      </c>
      <c r="AO314" s="28">
        <f>IF(AND(_Engine!$P$7=1,AY313&gt;0),ROUND(MAX(0,MIN(AY313+U314-AE314,BE314-SUM(AK314:AN314))),2),0)</f>
        <v>0</v>
      </c>
      <c r="AP314" s="28">
        <f>IF(AND(_Engine!$P$8=1,AZ313&gt;0),ROUND(MAX(0,MIN(AZ313+V314-AF314,BE314-SUM(AK314:AO314))),2),0)</f>
        <v>0</v>
      </c>
      <c r="AQ314" s="28">
        <f>IF(AND(_Engine!$P$9=1,BA313&gt;0),ROUND(MAX(0,MIN(BA313+W314-AG314,BE314-SUM(AK314:AP314))),2),0)</f>
        <v>0</v>
      </c>
      <c r="AR314" s="28">
        <f>IF(AND(_Engine!$P$10=1,BB313&gt;0),ROUND(MAX(0,MIN(BB313+X314-AH314,BE314-SUM(AK314:AQ314))),2),0)</f>
        <v>0</v>
      </c>
      <c r="AS314" s="28">
        <f>IF(AND(_Engine!$P$11=1,BC313&gt;0),ROUND(MAX(0,MIN(BC313+Y314-AI314,BE314-SUM(AK314:AR314))),2),0)</f>
        <v>0</v>
      </c>
      <c r="AT314" s="28">
        <f>IF(AND(_Engine!$P$12=1,BD313&gt;0),ROUND(MAX(0,MIN(BD313+Z314-AJ314,BE314-SUM(AK314:AS314))),2),0)</f>
        <v>0</v>
      </c>
      <c r="AU314" s="28">
        <f>IF(_Engine!$P$3=1,MAX(0,ROUND(AU313+Q314-AA314-AK314,2)),0)</f>
        <v>0</v>
      </c>
      <c r="AV314" s="28">
        <f>IF(_Engine!$P$4=1,MAX(0,ROUND(AV313+R314-AB314-AL314,2)),0)</f>
        <v>0</v>
      </c>
      <c r="AW314" s="28">
        <f>IF(_Engine!$P$5=1,MAX(0,ROUND(AW313+S314-AC314-AM314,2)),0)</f>
        <v>0</v>
      </c>
      <c r="AX314" s="28">
        <f>IF(_Engine!$P$6=1,MAX(0,ROUND(AX313+T314-AD314-AN314,2)),0)</f>
        <v>0</v>
      </c>
      <c r="AY314" s="28">
        <f>IF(_Engine!$P$7=1,MAX(0,ROUND(AY313+U314-AE314-AO314,2)),0)</f>
        <v>0</v>
      </c>
      <c r="AZ314" s="28">
        <f>IF(_Engine!$P$8=1,MAX(0,ROUND(AZ313+V314-AF314-AP314,2)),0)</f>
        <v>0</v>
      </c>
      <c r="BA314" s="28">
        <f>IF(_Engine!$P$9=1,MAX(0,ROUND(BA313+W314-AG314-AQ314,2)),0)</f>
        <v>0</v>
      </c>
      <c r="BB314" s="28">
        <f>IF(_Engine!$P$10=1,MAX(0,ROUND(BB313+X314-AH314-AR314,2)),0)</f>
        <v>0</v>
      </c>
      <c r="BC314" s="28">
        <f>IF(_Engine!$P$11=1,MAX(0,ROUND(BC313+Y314-AI314-AS314,2)),0)</f>
        <v>0</v>
      </c>
      <c r="BD314" s="28">
        <f>IF(_Engine!$P$12=1,MAX(0,ROUND(BD313+Z314-AJ314-AT314,2)),0)</f>
        <v>0</v>
      </c>
      <c r="BE314" s="28">
        <f>ROUND(IFERROR('Debt Planner'!$C$8,0)+IFERROR(C314,0)+MAX(0,_Engine!$E$14-SUM(AA314:AJ314)),2)</f>
        <v>0</v>
      </c>
    </row>
    <row r="315" spans="1:57" x14ac:dyDescent="0.3">
      <c r="A315" s="24">
        <v>307</v>
      </c>
      <c r="B315" s="25">
        <f t="shared" ca="1" si="14"/>
        <v>55508</v>
      </c>
      <c r="C315" s="26">
        <v>0</v>
      </c>
      <c r="D315" s="27">
        <f t="shared" si="12"/>
        <v>0</v>
      </c>
      <c r="E315" s="18" t="str">
        <f>IF(_Engine!$P$3=0,"",IF((AA315+AK315)&gt;0,AA315+AK315,""))</f>
        <v/>
      </c>
      <c r="F315" s="18" t="str">
        <f>IF(_Engine!$P$4=0,"",IF((AB315+AL315)&gt;0,AB315+AL315,""))</f>
        <v/>
      </c>
      <c r="G315" s="18" t="str">
        <f>IF(_Engine!$P$5=0,"",IF((AC315+AM315)&gt;0,AC315+AM315,""))</f>
        <v/>
      </c>
      <c r="H315" s="18" t="str">
        <f>IF(_Engine!$P$6=0,"",IF((AD315+AN315)&gt;0,AD315+AN315,""))</f>
        <v/>
      </c>
      <c r="I315" s="18" t="str">
        <f>IF(_Engine!$P$7=0,"",IF((AE315+AO315)&gt;0,AE315+AO315,""))</f>
        <v/>
      </c>
      <c r="J315" s="18" t="str">
        <f>IF(_Engine!$P$8=0,"",IF((AF315+AP315)&gt;0,AF315+AP315,""))</f>
        <v/>
      </c>
      <c r="K315" s="18" t="str">
        <f>IF(_Engine!$P$9=0,"",IF((AG315+AQ315)&gt;0,AG315+AQ315,""))</f>
        <v/>
      </c>
      <c r="L315" s="18" t="str">
        <f>IF(_Engine!$P$10=0,"",IF((AH315+AR315)&gt;0,AH315+AR315,""))</f>
        <v/>
      </c>
      <c r="M315" s="18" t="str">
        <f>IF(_Engine!$P$11=0,"",IF((AI315+AS315)&gt;0,AI315+AS315,""))</f>
        <v/>
      </c>
      <c r="N315" s="18" t="str">
        <f>IF(_Engine!$P$12=0,"",IF((AJ315+AT315)&gt;0,AJ315+AT315,""))</f>
        <v/>
      </c>
      <c r="O315" s="27">
        <f t="shared" si="13"/>
        <v>0</v>
      </c>
      <c r="Q315" s="28">
        <f>IF(AND(_Engine!$P$3=1,AU314&gt;0),ROUND(AU314*_Engine!$N$3/12,2),0)</f>
        <v>0</v>
      </c>
      <c r="R315" s="28">
        <f>IF(AND(_Engine!$P$4=1,AV314&gt;0),ROUND(AV314*_Engine!$N$4/12,2),0)</f>
        <v>0</v>
      </c>
      <c r="S315" s="28">
        <f>IF(AND(_Engine!$P$5=1,AW314&gt;0),ROUND(AW314*_Engine!$N$5/12,2),0)</f>
        <v>0</v>
      </c>
      <c r="T315" s="28">
        <f>IF(AND(_Engine!$P$6=1,AX314&gt;0),ROUND(AX314*_Engine!$N$6/12,2),0)</f>
        <v>0</v>
      </c>
      <c r="U315" s="28">
        <f>IF(AND(_Engine!$P$7=1,AY314&gt;0),ROUND(AY314*_Engine!$N$7/12,2),0)</f>
        <v>0</v>
      </c>
      <c r="V315" s="28">
        <f>IF(AND(_Engine!$P$8=1,AZ314&gt;0),ROUND(AZ314*_Engine!$N$8/12,2),0)</f>
        <v>0</v>
      </c>
      <c r="W315" s="28">
        <f>IF(AND(_Engine!$P$9=1,BA314&gt;0),ROUND(BA314*_Engine!$N$9/12,2),0)</f>
        <v>0</v>
      </c>
      <c r="X315" s="28">
        <f>IF(AND(_Engine!$P$10=1,BB314&gt;0),ROUND(BB314*_Engine!$N$10/12,2),0)</f>
        <v>0</v>
      </c>
      <c r="Y315" s="28">
        <f>IF(AND(_Engine!$P$11=1,BC314&gt;0),ROUND(BC314*_Engine!$N$11/12,2),0)</f>
        <v>0</v>
      </c>
      <c r="Z315" s="28">
        <f>IF(AND(_Engine!$P$12=1,BD314&gt;0),ROUND(BD314*_Engine!$N$12/12,2),0)</f>
        <v>0</v>
      </c>
      <c r="AA315" s="28">
        <f>IF(AND(_Engine!$P$3=1,AU314&gt;0),ROUND(MIN(_Engine!$O$3,AU314+Q315),2),0)</f>
        <v>0</v>
      </c>
      <c r="AB315" s="28">
        <f>IF(AND(_Engine!$P$4=1,AV314&gt;0),ROUND(MIN(_Engine!$O$4,AV314+R315),2),0)</f>
        <v>0</v>
      </c>
      <c r="AC315" s="28">
        <f>IF(AND(_Engine!$P$5=1,AW314&gt;0),ROUND(MIN(_Engine!$O$5,AW314+S315),2),0)</f>
        <v>0</v>
      </c>
      <c r="AD315" s="28">
        <f>IF(AND(_Engine!$P$6=1,AX314&gt;0),ROUND(MIN(_Engine!$O$6,AX314+T315),2),0)</f>
        <v>0</v>
      </c>
      <c r="AE315" s="28">
        <f>IF(AND(_Engine!$P$7=1,AY314&gt;0),ROUND(MIN(_Engine!$O$7,AY314+U315),2),0)</f>
        <v>0</v>
      </c>
      <c r="AF315" s="28">
        <f>IF(AND(_Engine!$P$8=1,AZ314&gt;0),ROUND(MIN(_Engine!$O$8,AZ314+V315),2),0)</f>
        <v>0</v>
      </c>
      <c r="AG315" s="28">
        <f>IF(AND(_Engine!$P$9=1,BA314&gt;0),ROUND(MIN(_Engine!$O$9,BA314+W315),2),0)</f>
        <v>0</v>
      </c>
      <c r="AH315" s="28">
        <f>IF(AND(_Engine!$P$10=1,BB314&gt;0),ROUND(MIN(_Engine!$O$10,BB314+X315),2),0)</f>
        <v>0</v>
      </c>
      <c r="AI315" s="28">
        <f>IF(AND(_Engine!$P$11=1,BC314&gt;0),ROUND(MIN(_Engine!$O$11,BC314+Y315),2),0)</f>
        <v>0</v>
      </c>
      <c r="AJ315" s="28">
        <f>IF(AND(_Engine!$P$12=1,BD314&gt;0),ROUND(MIN(_Engine!$O$12,BD314+Z315),2),0)</f>
        <v>0</v>
      </c>
      <c r="AK315" s="28">
        <f>IF(AND(_Engine!$P$3=1,AU314&gt;0),ROUND(MAX(0,MIN(AU314+Q315-AA315,BE315-0)),2),0)</f>
        <v>0</v>
      </c>
      <c r="AL315" s="28">
        <f>IF(AND(_Engine!$P$4=1,AV314&gt;0),ROUND(MAX(0,MIN(AV314+R315-AB315,BE315-SUM(AK315:AK315))),2),0)</f>
        <v>0</v>
      </c>
      <c r="AM315" s="28">
        <f>IF(AND(_Engine!$P$5=1,AW314&gt;0),ROUND(MAX(0,MIN(AW314+S315-AC315,BE315-SUM(AK315:AL315))),2),0)</f>
        <v>0</v>
      </c>
      <c r="AN315" s="28">
        <f>IF(AND(_Engine!$P$6=1,AX314&gt;0),ROUND(MAX(0,MIN(AX314+T315-AD315,BE315-SUM(AK315:AM315))),2),0)</f>
        <v>0</v>
      </c>
      <c r="AO315" s="28">
        <f>IF(AND(_Engine!$P$7=1,AY314&gt;0),ROUND(MAX(0,MIN(AY314+U315-AE315,BE315-SUM(AK315:AN315))),2),0)</f>
        <v>0</v>
      </c>
      <c r="AP315" s="28">
        <f>IF(AND(_Engine!$P$8=1,AZ314&gt;0),ROUND(MAX(0,MIN(AZ314+V315-AF315,BE315-SUM(AK315:AO315))),2),0)</f>
        <v>0</v>
      </c>
      <c r="AQ315" s="28">
        <f>IF(AND(_Engine!$P$9=1,BA314&gt;0),ROUND(MAX(0,MIN(BA314+W315-AG315,BE315-SUM(AK315:AP315))),2),0)</f>
        <v>0</v>
      </c>
      <c r="AR315" s="28">
        <f>IF(AND(_Engine!$P$10=1,BB314&gt;0),ROUND(MAX(0,MIN(BB314+X315-AH315,BE315-SUM(AK315:AQ315))),2),0)</f>
        <v>0</v>
      </c>
      <c r="AS315" s="28">
        <f>IF(AND(_Engine!$P$11=1,BC314&gt;0),ROUND(MAX(0,MIN(BC314+Y315-AI315,BE315-SUM(AK315:AR315))),2),0)</f>
        <v>0</v>
      </c>
      <c r="AT315" s="28">
        <f>IF(AND(_Engine!$P$12=1,BD314&gt;0),ROUND(MAX(0,MIN(BD314+Z315-AJ315,BE315-SUM(AK315:AS315))),2),0)</f>
        <v>0</v>
      </c>
      <c r="AU315" s="28">
        <f>IF(_Engine!$P$3=1,MAX(0,ROUND(AU314+Q315-AA315-AK315,2)),0)</f>
        <v>0</v>
      </c>
      <c r="AV315" s="28">
        <f>IF(_Engine!$P$4=1,MAX(0,ROUND(AV314+R315-AB315-AL315,2)),0)</f>
        <v>0</v>
      </c>
      <c r="AW315" s="28">
        <f>IF(_Engine!$P$5=1,MAX(0,ROUND(AW314+S315-AC315-AM315,2)),0)</f>
        <v>0</v>
      </c>
      <c r="AX315" s="28">
        <f>IF(_Engine!$P$6=1,MAX(0,ROUND(AX314+T315-AD315-AN315,2)),0)</f>
        <v>0</v>
      </c>
      <c r="AY315" s="28">
        <f>IF(_Engine!$P$7=1,MAX(0,ROUND(AY314+U315-AE315-AO315,2)),0)</f>
        <v>0</v>
      </c>
      <c r="AZ315" s="28">
        <f>IF(_Engine!$P$8=1,MAX(0,ROUND(AZ314+V315-AF315-AP315,2)),0)</f>
        <v>0</v>
      </c>
      <c r="BA315" s="28">
        <f>IF(_Engine!$P$9=1,MAX(0,ROUND(BA314+W315-AG315-AQ315,2)),0)</f>
        <v>0</v>
      </c>
      <c r="BB315" s="28">
        <f>IF(_Engine!$P$10=1,MAX(0,ROUND(BB314+X315-AH315-AR315,2)),0)</f>
        <v>0</v>
      </c>
      <c r="BC315" s="28">
        <f>IF(_Engine!$P$11=1,MAX(0,ROUND(BC314+Y315-AI315-AS315,2)),0)</f>
        <v>0</v>
      </c>
      <c r="BD315" s="28">
        <f>IF(_Engine!$P$12=1,MAX(0,ROUND(BD314+Z315-AJ315-AT315,2)),0)</f>
        <v>0</v>
      </c>
      <c r="BE315" s="28">
        <f>ROUND(IFERROR('Debt Planner'!$C$8,0)+IFERROR(C315,0)+MAX(0,_Engine!$E$14-SUM(AA315:AJ315)),2)</f>
        <v>0</v>
      </c>
    </row>
    <row r="316" spans="1:57" x14ac:dyDescent="0.3">
      <c r="A316" s="24">
        <v>308</v>
      </c>
      <c r="B316" s="25">
        <f t="shared" ca="1" si="14"/>
        <v>55539</v>
      </c>
      <c r="C316" s="26">
        <v>0</v>
      </c>
      <c r="D316" s="27">
        <f t="shared" si="12"/>
        <v>0</v>
      </c>
      <c r="E316" s="18" t="str">
        <f>IF(_Engine!$P$3=0,"",IF((AA316+AK316)&gt;0,AA316+AK316,""))</f>
        <v/>
      </c>
      <c r="F316" s="18" t="str">
        <f>IF(_Engine!$P$4=0,"",IF((AB316+AL316)&gt;0,AB316+AL316,""))</f>
        <v/>
      </c>
      <c r="G316" s="18" t="str">
        <f>IF(_Engine!$P$5=0,"",IF((AC316+AM316)&gt;0,AC316+AM316,""))</f>
        <v/>
      </c>
      <c r="H316" s="18" t="str">
        <f>IF(_Engine!$P$6=0,"",IF((AD316+AN316)&gt;0,AD316+AN316,""))</f>
        <v/>
      </c>
      <c r="I316" s="18" t="str">
        <f>IF(_Engine!$P$7=0,"",IF((AE316+AO316)&gt;0,AE316+AO316,""))</f>
        <v/>
      </c>
      <c r="J316" s="18" t="str">
        <f>IF(_Engine!$P$8=0,"",IF((AF316+AP316)&gt;0,AF316+AP316,""))</f>
        <v/>
      </c>
      <c r="K316" s="18" t="str">
        <f>IF(_Engine!$P$9=0,"",IF((AG316+AQ316)&gt;0,AG316+AQ316,""))</f>
        <v/>
      </c>
      <c r="L316" s="18" t="str">
        <f>IF(_Engine!$P$10=0,"",IF((AH316+AR316)&gt;0,AH316+AR316,""))</f>
        <v/>
      </c>
      <c r="M316" s="18" t="str">
        <f>IF(_Engine!$P$11=0,"",IF((AI316+AS316)&gt;0,AI316+AS316,""))</f>
        <v/>
      </c>
      <c r="N316" s="18" t="str">
        <f>IF(_Engine!$P$12=0,"",IF((AJ316+AT316)&gt;0,AJ316+AT316,""))</f>
        <v/>
      </c>
      <c r="O316" s="27">
        <f t="shared" si="13"/>
        <v>0</v>
      </c>
      <c r="Q316" s="28">
        <f>IF(AND(_Engine!$P$3=1,AU315&gt;0),ROUND(AU315*_Engine!$N$3/12,2),0)</f>
        <v>0</v>
      </c>
      <c r="R316" s="28">
        <f>IF(AND(_Engine!$P$4=1,AV315&gt;0),ROUND(AV315*_Engine!$N$4/12,2),0)</f>
        <v>0</v>
      </c>
      <c r="S316" s="28">
        <f>IF(AND(_Engine!$P$5=1,AW315&gt;0),ROUND(AW315*_Engine!$N$5/12,2),0)</f>
        <v>0</v>
      </c>
      <c r="T316" s="28">
        <f>IF(AND(_Engine!$P$6=1,AX315&gt;0),ROUND(AX315*_Engine!$N$6/12,2),0)</f>
        <v>0</v>
      </c>
      <c r="U316" s="28">
        <f>IF(AND(_Engine!$P$7=1,AY315&gt;0),ROUND(AY315*_Engine!$N$7/12,2),0)</f>
        <v>0</v>
      </c>
      <c r="V316" s="28">
        <f>IF(AND(_Engine!$P$8=1,AZ315&gt;0),ROUND(AZ315*_Engine!$N$8/12,2),0)</f>
        <v>0</v>
      </c>
      <c r="W316" s="28">
        <f>IF(AND(_Engine!$P$9=1,BA315&gt;0),ROUND(BA315*_Engine!$N$9/12,2),0)</f>
        <v>0</v>
      </c>
      <c r="X316" s="28">
        <f>IF(AND(_Engine!$P$10=1,BB315&gt;0),ROUND(BB315*_Engine!$N$10/12,2),0)</f>
        <v>0</v>
      </c>
      <c r="Y316" s="28">
        <f>IF(AND(_Engine!$P$11=1,BC315&gt;0),ROUND(BC315*_Engine!$N$11/12,2),0)</f>
        <v>0</v>
      </c>
      <c r="Z316" s="28">
        <f>IF(AND(_Engine!$P$12=1,BD315&gt;0),ROUND(BD315*_Engine!$N$12/12,2),0)</f>
        <v>0</v>
      </c>
      <c r="AA316" s="28">
        <f>IF(AND(_Engine!$P$3=1,AU315&gt;0),ROUND(MIN(_Engine!$O$3,AU315+Q316),2),0)</f>
        <v>0</v>
      </c>
      <c r="AB316" s="28">
        <f>IF(AND(_Engine!$P$4=1,AV315&gt;0),ROUND(MIN(_Engine!$O$4,AV315+R316),2),0)</f>
        <v>0</v>
      </c>
      <c r="AC316" s="28">
        <f>IF(AND(_Engine!$P$5=1,AW315&gt;0),ROUND(MIN(_Engine!$O$5,AW315+S316),2),0)</f>
        <v>0</v>
      </c>
      <c r="AD316" s="28">
        <f>IF(AND(_Engine!$P$6=1,AX315&gt;0),ROUND(MIN(_Engine!$O$6,AX315+T316),2),0)</f>
        <v>0</v>
      </c>
      <c r="AE316" s="28">
        <f>IF(AND(_Engine!$P$7=1,AY315&gt;0),ROUND(MIN(_Engine!$O$7,AY315+U316),2),0)</f>
        <v>0</v>
      </c>
      <c r="AF316" s="28">
        <f>IF(AND(_Engine!$P$8=1,AZ315&gt;0),ROUND(MIN(_Engine!$O$8,AZ315+V316),2),0)</f>
        <v>0</v>
      </c>
      <c r="AG316" s="28">
        <f>IF(AND(_Engine!$P$9=1,BA315&gt;0),ROUND(MIN(_Engine!$O$9,BA315+W316),2),0)</f>
        <v>0</v>
      </c>
      <c r="AH316" s="28">
        <f>IF(AND(_Engine!$P$10=1,BB315&gt;0),ROUND(MIN(_Engine!$O$10,BB315+X316),2),0)</f>
        <v>0</v>
      </c>
      <c r="AI316" s="28">
        <f>IF(AND(_Engine!$P$11=1,BC315&gt;0),ROUND(MIN(_Engine!$O$11,BC315+Y316),2),0)</f>
        <v>0</v>
      </c>
      <c r="AJ316" s="28">
        <f>IF(AND(_Engine!$P$12=1,BD315&gt;0),ROUND(MIN(_Engine!$O$12,BD315+Z316),2),0)</f>
        <v>0</v>
      </c>
      <c r="AK316" s="28">
        <f>IF(AND(_Engine!$P$3=1,AU315&gt;0),ROUND(MAX(0,MIN(AU315+Q316-AA316,BE316-0)),2),0)</f>
        <v>0</v>
      </c>
      <c r="AL316" s="28">
        <f>IF(AND(_Engine!$P$4=1,AV315&gt;0),ROUND(MAX(0,MIN(AV315+R316-AB316,BE316-SUM(AK316:AK316))),2),0)</f>
        <v>0</v>
      </c>
      <c r="AM316" s="28">
        <f>IF(AND(_Engine!$P$5=1,AW315&gt;0),ROUND(MAX(0,MIN(AW315+S316-AC316,BE316-SUM(AK316:AL316))),2),0)</f>
        <v>0</v>
      </c>
      <c r="AN316" s="28">
        <f>IF(AND(_Engine!$P$6=1,AX315&gt;0),ROUND(MAX(0,MIN(AX315+T316-AD316,BE316-SUM(AK316:AM316))),2),0)</f>
        <v>0</v>
      </c>
      <c r="AO316" s="28">
        <f>IF(AND(_Engine!$P$7=1,AY315&gt;0),ROUND(MAX(0,MIN(AY315+U316-AE316,BE316-SUM(AK316:AN316))),2),0)</f>
        <v>0</v>
      </c>
      <c r="AP316" s="28">
        <f>IF(AND(_Engine!$P$8=1,AZ315&gt;0),ROUND(MAX(0,MIN(AZ315+V316-AF316,BE316-SUM(AK316:AO316))),2),0)</f>
        <v>0</v>
      </c>
      <c r="AQ316" s="28">
        <f>IF(AND(_Engine!$P$9=1,BA315&gt;0),ROUND(MAX(0,MIN(BA315+W316-AG316,BE316-SUM(AK316:AP316))),2),0)</f>
        <v>0</v>
      </c>
      <c r="AR316" s="28">
        <f>IF(AND(_Engine!$P$10=1,BB315&gt;0),ROUND(MAX(0,MIN(BB315+X316-AH316,BE316-SUM(AK316:AQ316))),2),0)</f>
        <v>0</v>
      </c>
      <c r="AS316" s="28">
        <f>IF(AND(_Engine!$P$11=1,BC315&gt;0),ROUND(MAX(0,MIN(BC315+Y316-AI316,BE316-SUM(AK316:AR316))),2),0)</f>
        <v>0</v>
      </c>
      <c r="AT316" s="28">
        <f>IF(AND(_Engine!$P$12=1,BD315&gt;0),ROUND(MAX(0,MIN(BD315+Z316-AJ316,BE316-SUM(AK316:AS316))),2),0)</f>
        <v>0</v>
      </c>
      <c r="AU316" s="28">
        <f>IF(_Engine!$P$3=1,MAX(0,ROUND(AU315+Q316-AA316-AK316,2)),0)</f>
        <v>0</v>
      </c>
      <c r="AV316" s="28">
        <f>IF(_Engine!$P$4=1,MAX(0,ROUND(AV315+R316-AB316-AL316,2)),0)</f>
        <v>0</v>
      </c>
      <c r="AW316" s="28">
        <f>IF(_Engine!$P$5=1,MAX(0,ROUND(AW315+S316-AC316-AM316,2)),0)</f>
        <v>0</v>
      </c>
      <c r="AX316" s="28">
        <f>IF(_Engine!$P$6=1,MAX(0,ROUND(AX315+T316-AD316-AN316,2)),0)</f>
        <v>0</v>
      </c>
      <c r="AY316" s="28">
        <f>IF(_Engine!$P$7=1,MAX(0,ROUND(AY315+U316-AE316-AO316,2)),0)</f>
        <v>0</v>
      </c>
      <c r="AZ316" s="28">
        <f>IF(_Engine!$P$8=1,MAX(0,ROUND(AZ315+V316-AF316-AP316,2)),0)</f>
        <v>0</v>
      </c>
      <c r="BA316" s="28">
        <f>IF(_Engine!$P$9=1,MAX(0,ROUND(BA315+W316-AG316-AQ316,2)),0)</f>
        <v>0</v>
      </c>
      <c r="BB316" s="28">
        <f>IF(_Engine!$P$10=1,MAX(0,ROUND(BB315+X316-AH316-AR316,2)),0)</f>
        <v>0</v>
      </c>
      <c r="BC316" s="28">
        <f>IF(_Engine!$P$11=1,MAX(0,ROUND(BC315+Y316-AI316-AS316,2)),0)</f>
        <v>0</v>
      </c>
      <c r="BD316" s="28">
        <f>IF(_Engine!$P$12=1,MAX(0,ROUND(BD315+Z316-AJ316-AT316,2)),0)</f>
        <v>0</v>
      </c>
      <c r="BE316" s="28">
        <f>ROUND(IFERROR('Debt Planner'!$C$8,0)+IFERROR(C316,0)+MAX(0,_Engine!$E$14-SUM(AA316:AJ316)),2)</f>
        <v>0</v>
      </c>
    </row>
    <row r="317" spans="1:57" x14ac:dyDescent="0.3">
      <c r="A317" s="24">
        <v>309</v>
      </c>
      <c r="B317" s="25">
        <f t="shared" ca="1" si="14"/>
        <v>55570</v>
      </c>
      <c r="C317" s="26">
        <v>0</v>
      </c>
      <c r="D317" s="27">
        <f t="shared" si="12"/>
        <v>0</v>
      </c>
      <c r="E317" s="18" t="str">
        <f>IF(_Engine!$P$3=0,"",IF((AA317+AK317)&gt;0,AA317+AK317,""))</f>
        <v/>
      </c>
      <c r="F317" s="18" t="str">
        <f>IF(_Engine!$P$4=0,"",IF((AB317+AL317)&gt;0,AB317+AL317,""))</f>
        <v/>
      </c>
      <c r="G317" s="18" t="str">
        <f>IF(_Engine!$P$5=0,"",IF((AC317+AM317)&gt;0,AC317+AM317,""))</f>
        <v/>
      </c>
      <c r="H317" s="18" t="str">
        <f>IF(_Engine!$P$6=0,"",IF((AD317+AN317)&gt;0,AD317+AN317,""))</f>
        <v/>
      </c>
      <c r="I317" s="18" t="str">
        <f>IF(_Engine!$P$7=0,"",IF((AE317+AO317)&gt;0,AE317+AO317,""))</f>
        <v/>
      </c>
      <c r="J317" s="18" t="str">
        <f>IF(_Engine!$P$8=0,"",IF((AF317+AP317)&gt;0,AF317+AP317,""))</f>
        <v/>
      </c>
      <c r="K317" s="18" t="str">
        <f>IF(_Engine!$P$9=0,"",IF((AG317+AQ317)&gt;0,AG317+AQ317,""))</f>
        <v/>
      </c>
      <c r="L317" s="18" t="str">
        <f>IF(_Engine!$P$10=0,"",IF((AH317+AR317)&gt;0,AH317+AR317,""))</f>
        <v/>
      </c>
      <c r="M317" s="18" t="str">
        <f>IF(_Engine!$P$11=0,"",IF((AI317+AS317)&gt;0,AI317+AS317,""))</f>
        <v/>
      </c>
      <c r="N317" s="18" t="str">
        <f>IF(_Engine!$P$12=0,"",IF((AJ317+AT317)&gt;0,AJ317+AT317,""))</f>
        <v/>
      </c>
      <c r="O317" s="27">
        <f t="shared" si="13"/>
        <v>0</v>
      </c>
      <c r="Q317" s="28">
        <f>IF(AND(_Engine!$P$3=1,AU316&gt;0),ROUND(AU316*_Engine!$N$3/12,2),0)</f>
        <v>0</v>
      </c>
      <c r="R317" s="28">
        <f>IF(AND(_Engine!$P$4=1,AV316&gt;0),ROUND(AV316*_Engine!$N$4/12,2),0)</f>
        <v>0</v>
      </c>
      <c r="S317" s="28">
        <f>IF(AND(_Engine!$P$5=1,AW316&gt;0),ROUND(AW316*_Engine!$N$5/12,2),0)</f>
        <v>0</v>
      </c>
      <c r="T317" s="28">
        <f>IF(AND(_Engine!$P$6=1,AX316&gt;0),ROUND(AX316*_Engine!$N$6/12,2),0)</f>
        <v>0</v>
      </c>
      <c r="U317" s="28">
        <f>IF(AND(_Engine!$P$7=1,AY316&gt;0),ROUND(AY316*_Engine!$N$7/12,2),0)</f>
        <v>0</v>
      </c>
      <c r="V317" s="28">
        <f>IF(AND(_Engine!$P$8=1,AZ316&gt;0),ROUND(AZ316*_Engine!$N$8/12,2),0)</f>
        <v>0</v>
      </c>
      <c r="W317" s="28">
        <f>IF(AND(_Engine!$P$9=1,BA316&gt;0),ROUND(BA316*_Engine!$N$9/12,2),0)</f>
        <v>0</v>
      </c>
      <c r="X317" s="28">
        <f>IF(AND(_Engine!$P$10=1,BB316&gt;0),ROUND(BB316*_Engine!$N$10/12,2),0)</f>
        <v>0</v>
      </c>
      <c r="Y317" s="28">
        <f>IF(AND(_Engine!$P$11=1,BC316&gt;0),ROUND(BC316*_Engine!$N$11/12,2),0)</f>
        <v>0</v>
      </c>
      <c r="Z317" s="28">
        <f>IF(AND(_Engine!$P$12=1,BD316&gt;0),ROUND(BD316*_Engine!$N$12/12,2),0)</f>
        <v>0</v>
      </c>
      <c r="AA317" s="28">
        <f>IF(AND(_Engine!$P$3=1,AU316&gt;0),ROUND(MIN(_Engine!$O$3,AU316+Q317),2),0)</f>
        <v>0</v>
      </c>
      <c r="AB317" s="28">
        <f>IF(AND(_Engine!$P$4=1,AV316&gt;0),ROUND(MIN(_Engine!$O$4,AV316+R317),2),0)</f>
        <v>0</v>
      </c>
      <c r="AC317" s="28">
        <f>IF(AND(_Engine!$P$5=1,AW316&gt;0),ROUND(MIN(_Engine!$O$5,AW316+S317),2),0)</f>
        <v>0</v>
      </c>
      <c r="AD317" s="28">
        <f>IF(AND(_Engine!$P$6=1,AX316&gt;0),ROUND(MIN(_Engine!$O$6,AX316+T317),2),0)</f>
        <v>0</v>
      </c>
      <c r="AE317" s="28">
        <f>IF(AND(_Engine!$P$7=1,AY316&gt;0),ROUND(MIN(_Engine!$O$7,AY316+U317),2),0)</f>
        <v>0</v>
      </c>
      <c r="AF317" s="28">
        <f>IF(AND(_Engine!$P$8=1,AZ316&gt;0),ROUND(MIN(_Engine!$O$8,AZ316+V317),2),0)</f>
        <v>0</v>
      </c>
      <c r="AG317" s="28">
        <f>IF(AND(_Engine!$P$9=1,BA316&gt;0),ROUND(MIN(_Engine!$O$9,BA316+W317),2),0)</f>
        <v>0</v>
      </c>
      <c r="AH317" s="28">
        <f>IF(AND(_Engine!$P$10=1,BB316&gt;0),ROUND(MIN(_Engine!$O$10,BB316+X317),2),0)</f>
        <v>0</v>
      </c>
      <c r="AI317" s="28">
        <f>IF(AND(_Engine!$P$11=1,BC316&gt;0),ROUND(MIN(_Engine!$O$11,BC316+Y317),2),0)</f>
        <v>0</v>
      </c>
      <c r="AJ317" s="28">
        <f>IF(AND(_Engine!$P$12=1,BD316&gt;0),ROUND(MIN(_Engine!$O$12,BD316+Z317),2),0)</f>
        <v>0</v>
      </c>
      <c r="AK317" s="28">
        <f>IF(AND(_Engine!$P$3=1,AU316&gt;0),ROUND(MAX(0,MIN(AU316+Q317-AA317,BE317-0)),2),0)</f>
        <v>0</v>
      </c>
      <c r="AL317" s="28">
        <f>IF(AND(_Engine!$P$4=1,AV316&gt;0),ROUND(MAX(0,MIN(AV316+R317-AB317,BE317-SUM(AK317:AK317))),2),0)</f>
        <v>0</v>
      </c>
      <c r="AM317" s="28">
        <f>IF(AND(_Engine!$P$5=1,AW316&gt;0),ROUND(MAX(0,MIN(AW316+S317-AC317,BE317-SUM(AK317:AL317))),2),0)</f>
        <v>0</v>
      </c>
      <c r="AN317" s="28">
        <f>IF(AND(_Engine!$P$6=1,AX316&gt;0),ROUND(MAX(0,MIN(AX316+T317-AD317,BE317-SUM(AK317:AM317))),2),0)</f>
        <v>0</v>
      </c>
      <c r="AO317" s="28">
        <f>IF(AND(_Engine!$P$7=1,AY316&gt;0),ROUND(MAX(0,MIN(AY316+U317-AE317,BE317-SUM(AK317:AN317))),2),0)</f>
        <v>0</v>
      </c>
      <c r="AP317" s="28">
        <f>IF(AND(_Engine!$P$8=1,AZ316&gt;0),ROUND(MAX(0,MIN(AZ316+V317-AF317,BE317-SUM(AK317:AO317))),2),0)</f>
        <v>0</v>
      </c>
      <c r="AQ317" s="28">
        <f>IF(AND(_Engine!$P$9=1,BA316&gt;0),ROUND(MAX(0,MIN(BA316+W317-AG317,BE317-SUM(AK317:AP317))),2),0)</f>
        <v>0</v>
      </c>
      <c r="AR317" s="28">
        <f>IF(AND(_Engine!$P$10=1,BB316&gt;0),ROUND(MAX(0,MIN(BB316+X317-AH317,BE317-SUM(AK317:AQ317))),2),0)</f>
        <v>0</v>
      </c>
      <c r="AS317" s="28">
        <f>IF(AND(_Engine!$P$11=1,BC316&gt;0),ROUND(MAX(0,MIN(BC316+Y317-AI317,BE317-SUM(AK317:AR317))),2),0)</f>
        <v>0</v>
      </c>
      <c r="AT317" s="28">
        <f>IF(AND(_Engine!$P$12=1,BD316&gt;0),ROUND(MAX(0,MIN(BD316+Z317-AJ317,BE317-SUM(AK317:AS317))),2),0)</f>
        <v>0</v>
      </c>
      <c r="AU317" s="28">
        <f>IF(_Engine!$P$3=1,MAX(0,ROUND(AU316+Q317-AA317-AK317,2)),0)</f>
        <v>0</v>
      </c>
      <c r="AV317" s="28">
        <f>IF(_Engine!$P$4=1,MAX(0,ROUND(AV316+R317-AB317-AL317,2)),0)</f>
        <v>0</v>
      </c>
      <c r="AW317" s="28">
        <f>IF(_Engine!$P$5=1,MAX(0,ROUND(AW316+S317-AC317-AM317,2)),0)</f>
        <v>0</v>
      </c>
      <c r="AX317" s="28">
        <f>IF(_Engine!$P$6=1,MAX(0,ROUND(AX316+T317-AD317-AN317,2)),0)</f>
        <v>0</v>
      </c>
      <c r="AY317" s="28">
        <f>IF(_Engine!$P$7=1,MAX(0,ROUND(AY316+U317-AE317-AO317,2)),0)</f>
        <v>0</v>
      </c>
      <c r="AZ317" s="28">
        <f>IF(_Engine!$P$8=1,MAX(0,ROUND(AZ316+V317-AF317-AP317,2)),0)</f>
        <v>0</v>
      </c>
      <c r="BA317" s="28">
        <f>IF(_Engine!$P$9=1,MAX(0,ROUND(BA316+W317-AG317-AQ317,2)),0)</f>
        <v>0</v>
      </c>
      <c r="BB317" s="28">
        <f>IF(_Engine!$P$10=1,MAX(0,ROUND(BB316+X317-AH317-AR317,2)),0)</f>
        <v>0</v>
      </c>
      <c r="BC317" s="28">
        <f>IF(_Engine!$P$11=1,MAX(0,ROUND(BC316+Y317-AI317-AS317,2)),0)</f>
        <v>0</v>
      </c>
      <c r="BD317" s="28">
        <f>IF(_Engine!$P$12=1,MAX(0,ROUND(BD316+Z317-AJ317-AT317,2)),0)</f>
        <v>0</v>
      </c>
      <c r="BE317" s="28">
        <f>ROUND(IFERROR('Debt Planner'!$C$8,0)+IFERROR(C317,0)+MAX(0,_Engine!$E$14-SUM(AA317:AJ317)),2)</f>
        <v>0</v>
      </c>
    </row>
    <row r="318" spans="1:57" x14ac:dyDescent="0.3">
      <c r="A318" s="24">
        <v>310</v>
      </c>
      <c r="B318" s="25">
        <f t="shared" ca="1" si="14"/>
        <v>55599</v>
      </c>
      <c r="C318" s="26">
        <v>0</v>
      </c>
      <c r="D318" s="27">
        <f t="shared" si="12"/>
        <v>0</v>
      </c>
      <c r="E318" s="18" t="str">
        <f>IF(_Engine!$P$3=0,"",IF((AA318+AK318)&gt;0,AA318+AK318,""))</f>
        <v/>
      </c>
      <c r="F318" s="18" t="str">
        <f>IF(_Engine!$P$4=0,"",IF((AB318+AL318)&gt;0,AB318+AL318,""))</f>
        <v/>
      </c>
      <c r="G318" s="18" t="str">
        <f>IF(_Engine!$P$5=0,"",IF((AC318+AM318)&gt;0,AC318+AM318,""))</f>
        <v/>
      </c>
      <c r="H318" s="18" t="str">
        <f>IF(_Engine!$P$6=0,"",IF((AD318+AN318)&gt;0,AD318+AN318,""))</f>
        <v/>
      </c>
      <c r="I318" s="18" t="str">
        <f>IF(_Engine!$P$7=0,"",IF((AE318+AO318)&gt;0,AE318+AO318,""))</f>
        <v/>
      </c>
      <c r="J318" s="18" t="str">
        <f>IF(_Engine!$P$8=0,"",IF((AF318+AP318)&gt;0,AF318+AP318,""))</f>
        <v/>
      </c>
      <c r="K318" s="18" t="str">
        <f>IF(_Engine!$P$9=0,"",IF((AG318+AQ318)&gt;0,AG318+AQ318,""))</f>
        <v/>
      </c>
      <c r="L318" s="18" t="str">
        <f>IF(_Engine!$P$10=0,"",IF((AH318+AR318)&gt;0,AH318+AR318,""))</f>
        <v/>
      </c>
      <c r="M318" s="18" t="str">
        <f>IF(_Engine!$P$11=0,"",IF((AI318+AS318)&gt;0,AI318+AS318,""))</f>
        <v/>
      </c>
      <c r="N318" s="18" t="str">
        <f>IF(_Engine!$P$12=0,"",IF((AJ318+AT318)&gt;0,AJ318+AT318,""))</f>
        <v/>
      </c>
      <c r="O318" s="27">
        <f t="shared" si="13"/>
        <v>0</v>
      </c>
      <c r="Q318" s="28">
        <f>IF(AND(_Engine!$P$3=1,AU317&gt;0),ROUND(AU317*_Engine!$N$3/12,2),0)</f>
        <v>0</v>
      </c>
      <c r="R318" s="28">
        <f>IF(AND(_Engine!$P$4=1,AV317&gt;0),ROUND(AV317*_Engine!$N$4/12,2),0)</f>
        <v>0</v>
      </c>
      <c r="S318" s="28">
        <f>IF(AND(_Engine!$P$5=1,AW317&gt;0),ROUND(AW317*_Engine!$N$5/12,2),0)</f>
        <v>0</v>
      </c>
      <c r="T318" s="28">
        <f>IF(AND(_Engine!$P$6=1,AX317&gt;0),ROUND(AX317*_Engine!$N$6/12,2),0)</f>
        <v>0</v>
      </c>
      <c r="U318" s="28">
        <f>IF(AND(_Engine!$P$7=1,AY317&gt;0),ROUND(AY317*_Engine!$N$7/12,2),0)</f>
        <v>0</v>
      </c>
      <c r="V318" s="28">
        <f>IF(AND(_Engine!$P$8=1,AZ317&gt;0),ROUND(AZ317*_Engine!$N$8/12,2),0)</f>
        <v>0</v>
      </c>
      <c r="W318" s="28">
        <f>IF(AND(_Engine!$P$9=1,BA317&gt;0),ROUND(BA317*_Engine!$N$9/12,2),0)</f>
        <v>0</v>
      </c>
      <c r="X318" s="28">
        <f>IF(AND(_Engine!$P$10=1,BB317&gt;0),ROUND(BB317*_Engine!$N$10/12,2),0)</f>
        <v>0</v>
      </c>
      <c r="Y318" s="28">
        <f>IF(AND(_Engine!$P$11=1,BC317&gt;0),ROUND(BC317*_Engine!$N$11/12,2),0)</f>
        <v>0</v>
      </c>
      <c r="Z318" s="28">
        <f>IF(AND(_Engine!$P$12=1,BD317&gt;0),ROUND(BD317*_Engine!$N$12/12,2),0)</f>
        <v>0</v>
      </c>
      <c r="AA318" s="28">
        <f>IF(AND(_Engine!$P$3=1,AU317&gt;0),ROUND(MIN(_Engine!$O$3,AU317+Q318),2),0)</f>
        <v>0</v>
      </c>
      <c r="AB318" s="28">
        <f>IF(AND(_Engine!$P$4=1,AV317&gt;0),ROUND(MIN(_Engine!$O$4,AV317+R318),2),0)</f>
        <v>0</v>
      </c>
      <c r="AC318" s="28">
        <f>IF(AND(_Engine!$P$5=1,AW317&gt;0),ROUND(MIN(_Engine!$O$5,AW317+S318),2),0)</f>
        <v>0</v>
      </c>
      <c r="AD318" s="28">
        <f>IF(AND(_Engine!$P$6=1,AX317&gt;0),ROUND(MIN(_Engine!$O$6,AX317+T318),2),0)</f>
        <v>0</v>
      </c>
      <c r="AE318" s="28">
        <f>IF(AND(_Engine!$P$7=1,AY317&gt;0),ROUND(MIN(_Engine!$O$7,AY317+U318),2),0)</f>
        <v>0</v>
      </c>
      <c r="AF318" s="28">
        <f>IF(AND(_Engine!$P$8=1,AZ317&gt;0),ROUND(MIN(_Engine!$O$8,AZ317+V318),2),0)</f>
        <v>0</v>
      </c>
      <c r="AG318" s="28">
        <f>IF(AND(_Engine!$P$9=1,BA317&gt;0),ROUND(MIN(_Engine!$O$9,BA317+W318),2),0)</f>
        <v>0</v>
      </c>
      <c r="AH318" s="28">
        <f>IF(AND(_Engine!$P$10=1,BB317&gt;0),ROUND(MIN(_Engine!$O$10,BB317+X318),2),0)</f>
        <v>0</v>
      </c>
      <c r="AI318" s="28">
        <f>IF(AND(_Engine!$P$11=1,BC317&gt;0),ROUND(MIN(_Engine!$O$11,BC317+Y318),2),0)</f>
        <v>0</v>
      </c>
      <c r="AJ318" s="28">
        <f>IF(AND(_Engine!$P$12=1,BD317&gt;0),ROUND(MIN(_Engine!$O$12,BD317+Z318),2),0)</f>
        <v>0</v>
      </c>
      <c r="AK318" s="28">
        <f>IF(AND(_Engine!$P$3=1,AU317&gt;0),ROUND(MAX(0,MIN(AU317+Q318-AA318,BE318-0)),2),0)</f>
        <v>0</v>
      </c>
      <c r="AL318" s="28">
        <f>IF(AND(_Engine!$P$4=1,AV317&gt;0),ROUND(MAX(0,MIN(AV317+R318-AB318,BE318-SUM(AK318:AK318))),2),0)</f>
        <v>0</v>
      </c>
      <c r="AM318" s="28">
        <f>IF(AND(_Engine!$P$5=1,AW317&gt;0),ROUND(MAX(0,MIN(AW317+S318-AC318,BE318-SUM(AK318:AL318))),2),0)</f>
        <v>0</v>
      </c>
      <c r="AN318" s="28">
        <f>IF(AND(_Engine!$P$6=1,AX317&gt;0),ROUND(MAX(0,MIN(AX317+T318-AD318,BE318-SUM(AK318:AM318))),2),0)</f>
        <v>0</v>
      </c>
      <c r="AO318" s="28">
        <f>IF(AND(_Engine!$P$7=1,AY317&gt;0),ROUND(MAX(0,MIN(AY317+U318-AE318,BE318-SUM(AK318:AN318))),2),0)</f>
        <v>0</v>
      </c>
      <c r="AP318" s="28">
        <f>IF(AND(_Engine!$P$8=1,AZ317&gt;0),ROUND(MAX(0,MIN(AZ317+V318-AF318,BE318-SUM(AK318:AO318))),2),0)</f>
        <v>0</v>
      </c>
      <c r="AQ318" s="28">
        <f>IF(AND(_Engine!$P$9=1,BA317&gt;0),ROUND(MAX(0,MIN(BA317+W318-AG318,BE318-SUM(AK318:AP318))),2),0)</f>
        <v>0</v>
      </c>
      <c r="AR318" s="28">
        <f>IF(AND(_Engine!$P$10=1,BB317&gt;0),ROUND(MAX(0,MIN(BB317+X318-AH318,BE318-SUM(AK318:AQ318))),2),0)</f>
        <v>0</v>
      </c>
      <c r="AS318" s="28">
        <f>IF(AND(_Engine!$P$11=1,BC317&gt;0),ROUND(MAX(0,MIN(BC317+Y318-AI318,BE318-SUM(AK318:AR318))),2),0)</f>
        <v>0</v>
      </c>
      <c r="AT318" s="28">
        <f>IF(AND(_Engine!$P$12=1,BD317&gt;0),ROUND(MAX(0,MIN(BD317+Z318-AJ318,BE318-SUM(AK318:AS318))),2),0)</f>
        <v>0</v>
      </c>
      <c r="AU318" s="28">
        <f>IF(_Engine!$P$3=1,MAX(0,ROUND(AU317+Q318-AA318-AK318,2)),0)</f>
        <v>0</v>
      </c>
      <c r="AV318" s="28">
        <f>IF(_Engine!$P$4=1,MAX(0,ROUND(AV317+R318-AB318-AL318,2)),0)</f>
        <v>0</v>
      </c>
      <c r="AW318" s="28">
        <f>IF(_Engine!$P$5=1,MAX(0,ROUND(AW317+S318-AC318-AM318,2)),0)</f>
        <v>0</v>
      </c>
      <c r="AX318" s="28">
        <f>IF(_Engine!$P$6=1,MAX(0,ROUND(AX317+T318-AD318-AN318,2)),0)</f>
        <v>0</v>
      </c>
      <c r="AY318" s="28">
        <f>IF(_Engine!$P$7=1,MAX(0,ROUND(AY317+U318-AE318-AO318,2)),0)</f>
        <v>0</v>
      </c>
      <c r="AZ318" s="28">
        <f>IF(_Engine!$P$8=1,MAX(0,ROUND(AZ317+V318-AF318-AP318,2)),0)</f>
        <v>0</v>
      </c>
      <c r="BA318" s="28">
        <f>IF(_Engine!$P$9=1,MAX(0,ROUND(BA317+W318-AG318-AQ318,2)),0)</f>
        <v>0</v>
      </c>
      <c r="BB318" s="28">
        <f>IF(_Engine!$P$10=1,MAX(0,ROUND(BB317+X318-AH318-AR318,2)),0)</f>
        <v>0</v>
      </c>
      <c r="BC318" s="28">
        <f>IF(_Engine!$P$11=1,MAX(0,ROUND(BC317+Y318-AI318-AS318,2)),0)</f>
        <v>0</v>
      </c>
      <c r="BD318" s="28">
        <f>IF(_Engine!$P$12=1,MAX(0,ROUND(BD317+Z318-AJ318-AT318,2)),0)</f>
        <v>0</v>
      </c>
      <c r="BE318" s="28">
        <f>ROUND(IFERROR('Debt Planner'!$C$8,0)+IFERROR(C318,0)+MAX(0,_Engine!$E$14-SUM(AA318:AJ318)),2)</f>
        <v>0</v>
      </c>
    </row>
    <row r="319" spans="1:57" x14ac:dyDescent="0.3">
      <c r="A319" s="24">
        <v>311</v>
      </c>
      <c r="B319" s="25">
        <f t="shared" ca="1" si="14"/>
        <v>55630</v>
      </c>
      <c r="C319" s="26">
        <v>0</v>
      </c>
      <c r="D319" s="27">
        <f t="shared" si="12"/>
        <v>0</v>
      </c>
      <c r="E319" s="18" t="str">
        <f>IF(_Engine!$P$3=0,"",IF((AA319+AK319)&gt;0,AA319+AK319,""))</f>
        <v/>
      </c>
      <c r="F319" s="18" t="str">
        <f>IF(_Engine!$P$4=0,"",IF((AB319+AL319)&gt;0,AB319+AL319,""))</f>
        <v/>
      </c>
      <c r="G319" s="18" t="str">
        <f>IF(_Engine!$P$5=0,"",IF((AC319+AM319)&gt;0,AC319+AM319,""))</f>
        <v/>
      </c>
      <c r="H319" s="18" t="str">
        <f>IF(_Engine!$P$6=0,"",IF((AD319+AN319)&gt;0,AD319+AN319,""))</f>
        <v/>
      </c>
      <c r="I319" s="18" t="str">
        <f>IF(_Engine!$P$7=0,"",IF((AE319+AO319)&gt;0,AE319+AO319,""))</f>
        <v/>
      </c>
      <c r="J319" s="18" t="str">
        <f>IF(_Engine!$P$8=0,"",IF((AF319+AP319)&gt;0,AF319+AP319,""))</f>
        <v/>
      </c>
      <c r="K319" s="18" t="str">
        <f>IF(_Engine!$P$9=0,"",IF((AG319+AQ319)&gt;0,AG319+AQ319,""))</f>
        <v/>
      </c>
      <c r="L319" s="18" t="str">
        <f>IF(_Engine!$P$10=0,"",IF((AH319+AR319)&gt;0,AH319+AR319,""))</f>
        <v/>
      </c>
      <c r="M319" s="18" t="str">
        <f>IF(_Engine!$P$11=0,"",IF((AI319+AS319)&gt;0,AI319+AS319,""))</f>
        <v/>
      </c>
      <c r="N319" s="18" t="str">
        <f>IF(_Engine!$P$12=0,"",IF((AJ319+AT319)&gt;0,AJ319+AT319,""))</f>
        <v/>
      </c>
      <c r="O319" s="27">
        <f t="shared" si="13"/>
        <v>0</v>
      </c>
      <c r="Q319" s="28">
        <f>IF(AND(_Engine!$P$3=1,AU318&gt;0),ROUND(AU318*_Engine!$N$3/12,2),0)</f>
        <v>0</v>
      </c>
      <c r="R319" s="28">
        <f>IF(AND(_Engine!$P$4=1,AV318&gt;0),ROUND(AV318*_Engine!$N$4/12,2),0)</f>
        <v>0</v>
      </c>
      <c r="S319" s="28">
        <f>IF(AND(_Engine!$P$5=1,AW318&gt;0),ROUND(AW318*_Engine!$N$5/12,2),0)</f>
        <v>0</v>
      </c>
      <c r="T319" s="28">
        <f>IF(AND(_Engine!$P$6=1,AX318&gt;0),ROUND(AX318*_Engine!$N$6/12,2),0)</f>
        <v>0</v>
      </c>
      <c r="U319" s="28">
        <f>IF(AND(_Engine!$P$7=1,AY318&gt;0),ROUND(AY318*_Engine!$N$7/12,2),0)</f>
        <v>0</v>
      </c>
      <c r="V319" s="28">
        <f>IF(AND(_Engine!$P$8=1,AZ318&gt;0),ROUND(AZ318*_Engine!$N$8/12,2),0)</f>
        <v>0</v>
      </c>
      <c r="W319" s="28">
        <f>IF(AND(_Engine!$P$9=1,BA318&gt;0),ROUND(BA318*_Engine!$N$9/12,2),0)</f>
        <v>0</v>
      </c>
      <c r="X319" s="28">
        <f>IF(AND(_Engine!$P$10=1,BB318&gt;0),ROUND(BB318*_Engine!$N$10/12,2),0)</f>
        <v>0</v>
      </c>
      <c r="Y319" s="28">
        <f>IF(AND(_Engine!$P$11=1,BC318&gt;0),ROUND(BC318*_Engine!$N$11/12,2),0)</f>
        <v>0</v>
      </c>
      <c r="Z319" s="28">
        <f>IF(AND(_Engine!$P$12=1,BD318&gt;0),ROUND(BD318*_Engine!$N$12/12,2),0)</f>
        <v>0</v>
      </c>
      <c r="AA319" s="28">
        <f>IF(AND(_Engine!$P$3=1,AU318&gt;0),ROUND(MIN(_Engine!$O$3,AU318+Q319),2),0)</f>
        <v>0</v>
      </c>
      <c r="AB319" s="28">
        <f>IF(AND(_Engine!$P$4=1,AV318&gt;0),ROUND(MIN(_Engine!$O$4,AV318+R319),2),0)</f>
        <v>0</v>
      </c>
      <c r="AC319" s="28">
        <f>IF(AND(_Engine!$P$5=1,AW318&gt;0),ROUND(MIN(_Engine!$O$5,AW318+S319),2),0)</f>
        <v>0</v>
      </c>
      <c r="AD319" s="28">
        <f>IF(AND(_Engine!$P$6=1,AX318&gt;0),ROUND(MIN(_Engine!$O$6,AX318+T319),2),0)</f>
        <v>0</v>
      </c>
      <c r="AE319" s="28">
        <f>IF(AND(_Engine!$P$7=1,AY318&gt;0),ROUND(MIN(_Engine!$O$7,AY318+U319),2),0)</f>
        <v>0</v>
      </c>
      <c r="AF319" s="28">
        <f>IF(AND(_Engine!$P$8=1,AZ318&gt;0),ROUND(MIN(_Engine!$O$8,AZ318+V319),2),0)</f>
        <v>0</v>
      </c>
      <c r="AG319" s="28">
        <f>IF(AND(_Engine!$P$9=1,BA318&gt;0),ROUND(MIN(_Engine!$O$9,BA318+W319),2),0)</f>
        <v>0</v>
      </c>
      <c r="AH319" s="28">
        <f>IF(AND(_Engine!$P$10=1,BB318&gt;0),ROUND(MIN(_Engine!$O$10,BB318+X319),2),0)</f>
        <v>0</v>
      </c>
      <c r="AI319" s="28">
        <f>IF(AND(_Engine!$P$11=1,BC318&gt;0),ROUND(MIN(_Engine!$O$11,BC318+Y319),2),0)</f>
        <v>0</v>
      </c>
      <c r="AJ319" s="28">
        <f>IF(AND(_Engine!$P$12=1,BD318&gt;0),ROUND(MIN(_Engine!$O$12,BD318+Z319),2),0)</f>
        <v>0</v>
      </c>
      <c r="AK319" s="28">
        <f>IF(AND(_Engine!$P$3=1,AU318&gt;0),ROUND(MAX(0,MIN(AU318+Q319-AA319,BE319-0)),2),0)</f>
        <v>0</v>
      </c>
      <c r="AL319" s="28">
        <f>IF(AND(_Engine!$P$4=1,AV318&gt;0),ROUND(MAX(0,MIN(AV318+R319-AB319,BE319-SUM(AK319:AK319))),2),0)</f>
        <v>0</v>
      </c>
      <c r="AM319" s="28">
        <f>IF(AND(_Engine!$P$5=1,AW318&gt;0),ROUND(MAX(0,MIN(AW318+S319-AC319,BE319-SUM(AK319:AL319))),2),0)</f>
        <v>0</v>
      </c>
      <c r="AN319" s="28">
        <f>IF(AND(_Engine!$P$6=1,AX318&gt;0),ROUND(MAX(0,MIN(AX318+T319-AD319,BE319-SUM(AK319:AM319))),2),0)</f>
        <v>0</v>
      </c>
      <c r="AO319" s="28">
        <f>IF(AND(_Engine!$P$7=1,AY318&gt;0),ROUND(MAX(0,MIN(AY318+U319-AE319,BE319-SUM(AK319:AN319))),2),0)</f>
        <v>0</v>
      </c>
      <c r="AP319" s="28">
        <f>IF(AND(_Engine!$P$8=1,AZ318&gt;0),ROUND(MAX(0,MIN(AZ318+V319-AF319,BE319-SUM(AK319:AO319))),2),0)</f>
        <v>0</v>
      </c>
      <c r="AQ319" s="28">
        <f>IF(AND(_Engine!$P$9=1,BA318&gt;0),ROUND(MAX(0,MIN(BA318+W319-AG319,BE319-SUM(AK319:AP319))),2),0)</f>
        <v>0</v>
      </c>
      <c r="AR319" s="28">
        <f>IF(AND(_Engine!$P$10=1,BB318&gt;0),ROUND(MAX(0,MIN(BB318+X319-AH319,BE319-SUM(AK319:AQ319))),2),0)</f>
        <v>0</v>
      </c>
      <c r="AS319" s="28">
        <f>IF(AND(_Engine!$P$11=1,BC318&gt;0),ROUND(MAX(0,MIN(BC318+Y319-AI319,BE319-SUM(AK319:AR319))),2),0)</f>
        <v>0</v>
      </c>
      <c r="AT319" s="28">
        <f>IF(AND(_Engine!$P$12=1,BD318&gt;0),ROUND(MAX(0,MIN(BD318+Z319-AJ319,BE319-SUM(AK319:AS319))),2),0)</f>
        <v>0</v>
      </c>
      <c r="AU319" s="28">
        <f>IF(_Engine!$P$3=1,MAX(0,ROUND(AU318+Q319-AA319-AK319,2)),0)</f>
        <v>0</v>
      </c>
      <c r="AV319" s="28">
        <f>IF(_Engine!$P$4=1,MAX(0,ROUND(AV318+R319-AB319-AL319,2)),0)</f>
        <v>0</v>
      </c>
      <c r="AW319" s="28">
        <f>IF(_Engine!$P$5=1,MAX(0,ROUND(AW318+S319-AC319-AM319,2)),0)</f>
        <v>0</v>
      </c>
      <c r="AX319" s="28">
        <f>IF(_Engine!$P$6=1,MAX(0,ROUND(AX318+T319-AD319-AN319,2)),0)</f>
        <v>0</v>
      </c>
      <c r="AY319" s="28">
        <f>IF(_Engine!$P$7=1,MAX(0,ROUND(AY318+U319-AE319-AO319,2)),0)</f>
        <v>0</v>
      </c>
      <c r="AZ319" s="28">
        <f>IF(_Engine!$P$8=1,MAX(0,ROUND(AZ318+V319-AF319-AP319,2)),0)</f>
        <v>0</v>
      </c>
      <c r="BA319" s="28">
        <f>IF(_Engine!$P$9=1,MAX(0,ROUND(BA318+W319-AG319-AQ319,2)),0)</f>
        <v>0</v>
      </c>
      <c r="BB319" s="28">
        <f>IF(_Engine!$P$10=1,MAX(0,ROUND(BB318+X319-AH319-AR319,2)),0)</f>
        <v>0</v>
      </c>
      <c r="BC319" s="28">
        <f>IF(_Engine!$P$11=1,MAX(0,ROUND(BC318+Y319-AI319-AS319,2)),0)</f>
        <v>0</v>
      </c>
      <c r="BD319" s="28">
        <f>IF(_Engine!$P$12=1,MAX(0,ROUND(BD318+Z319-AJ319-AT319,2)),0)</f>
        <v>0</v>
      </c>
      <c r="BE319" s="28">
        <f>ROUND(IFERROR('Debt Planner'!$C$8,0)+IFERROR(C319,0)+MAX(0,_Engine!$E$14-SUM(AA319:AJ319)),2)</f>
        <v>0</v>
      </c>
    </row>
    <row r="320" spans="1:57" x14ac:dyDescent="0.3">
      <c r="A320" s="24">
        <v>312</v>
      </c>
      <c r="B320" s="25">
        <f t="shared" ca="1" si="14"/>
        <v>55660</v>
      </c>
      <c r="C320" s="26">
        <v>0</v>
      </c>
      <c r="D320" s="27">
        <f t="shared" si="12"/>
        <v>0</v>
      </c>
      <c r="E320" s="18" t="str">
        <f>IF(_Engine!$P$3=0,"",IF((AA320+AK320)&gt;0,AA320+AK320,""))</f>
        <v/>
      </c>
      <c r="F320" s="18" t="str">
        <f>IF(_Engine!$P$4=0,"",IF((AB320+AL320)&gt;0,AB320+AL320,""))</f>
        <v/>
      </c>
      <c r="G320" s="18" t="str">
        <f>IF(_Engine!$P$5=0,"",IF((AC320+AM320)&gt;0,AC320+AM320,""))</f>
        <v/>
      </c>
      <c r="H320" s="18" t="str">
        <f>IF(_Engine!$P$6=0,"",IF((AD320+AN320)&gt;0,AD320+AN320,""))</f>
        <v/>
      </c>
      <c r="I320" s="18" t="str">
        <f>IF(_Engine!$P$7=0,"",IF((AE320+AO320)&gt;0,AE320+AO320,""))</f>
        <v/>
      </c>
      <c r="J320" s="18" t="str">
        <f>IF(_Engine!$P$8=0,"",IF((AF320+AP320)&gt;0,AF320+AP320,""))</f>
        <v/>
      </c>
      <c r="K320" s="18" t="str">
        <f>IF(_Engine!$P$9=0,"",IF((AG320+AQ320)&gt;0,AG320+AQ320,""))</f>
        <v/>
      </c>
      <c r="L320" s="18" t="str">
        <f>IF(_Engine!$P$10=0,"",IF((AH320+AR320)&gt;0,AH320+AR320,""))</f>
        <v/>
      </c>
      <c r="M320" s="18" t="str">
        <f>IF(_Engine!$P$11=0,"",IF((AI320+AS320)&gt;0,AI320+AS320,""))</f>
        <v/>
      </c>
      <c r="N320" s="18" t="str">
        <f>IF(_Engine!$P$12=0,"",IF((AJ320+AT320)&gt;0,AJ320+AT320,""))</f>
        <v/>
      </c>
      <c r="O320" s="27">
        <f t="shared" si="13"/>
        <v>0</v>
      </c>
      <c r="Q320" s="28">
        <f>IF(AND(_Engine!$P$3=1,AU319&gt;0),ROUND(AU319*_Engine!$N$3/12,2),0)</f>
        <v>0</v>
      </c>
      <c r="R320" s="28">
        <f>IF(AND(_Engine!$P$4=1,AV319&gt;0),ROUND(AV319*_Engine!$N$4/12,2),0)</f>
        <v>0</v>
      </c>
      <c r="S320" s="28">
        <f>IF(AND(_Engine!$P$5=1,AW319&gt;0),ROUND(AW319*_Engine!$N$5/12,2),0)</f>
        <v>0</v>
      </c>
      <c r="T320" s="28">
        <f>IF(AND(_Engine!$P$6=1,AX319&gt;0),ROUND(AX319*_Engine!$N$6/12,2),0)</f>
        <v>0</v>
      </c>
      <c r="U320" s="28">
        <f>IF(AND(_Engine!$P$7=1,AY319&gt;0),ROUND(AY319*_Engine!$N$7/12,2),0)</f>
        <v>0</v>
      </c>
      <c r="V320" s="28">
        <f>IF(AND(_Engine!$P$8=1,AZ319&gt;0),ROUND(AZ319*_Engine!$N$8/12,2),0)</f>
        <v>0</v>
      </c>
      <c r="W320" s="28">
        <f>IF(AND(_Engine!$P$9=1,BA319&gt;0),ROUND(BA319*_Engine!$N$9/12,2),0)</f>
        <v>0</v>
      </c>
      <c r="X320" s="28">
        <f>IF(AND(_Engine!$P$10=1,BB319&gt;0),ROUND(BB319*_Engine!$N$10/12,2),0)</f>
        <v>0</v>
      </c>
      <c r="Y320" s="28">
        <f>IF(AND(_Engine!$P$11=1,BC319&gt;0),ROUND(BC319*_Engine!$N$11/12,2),0)</f>
        <v>0</v>
      </c>
      <c r="Z320" s="28">
        <f>IF(AND(_Engine!$P$12=1,BD319&gt;0),ROUND(BD319*_Engine!$N$12/12,2),0)</f>
        <v>0</v>
      </c>
      <c r="AA320" s="28">
        <f>IF(AND(_Engine!$P$3=1,AU319&gt;0),ROUND(MIN(_Engine!$O$3,AU319+Q320),2),0)</f>
        <v>0</v>
      </c>
      <c r="AB320" s="28">
        <f>IF(AND(_Engine!$P$4=1,AV319&gt;0),ROUND(MIN(_Engine!$O$4,AV319+R320),2),0)</f>
        <v>0</v>
      </c>
      <c r="AC320" s="28">
        <f>IF(AND(_Engine!$P$5=1,AW319&gt;0),ROUND(MIN(_Engine!$O$5,AW319+S320),2),0)</f>
        <v>0</v>
      </c>
      <c r="AD320" s="28">
        <f>IF(AND(_Engine!$P$6=1,AX319&gt;0),ROUND(MIN(_Engine!$O$6,AX319+T320),2),0)</f>
        <v>0</v>
      </c>
      <c r="AE320" s="28">
        <f>IF(AND(_Engine!$P$7=1,AY319&gt;0),ROUND(MIN(_Engine!$O$7,AY319+U320),2),0)</f>
        <v>0</v>
      </c>
      <c r="AF320" s="28">
        <f>IF(AND(_Engine!$P$8=1,AZ319&gt;0),ROUND(MIN(_Engine!$O$8,AZ319+V320),2),0)</f>
        <v>0</v>
      </c>
      <c r="AG320" s="28">
        <f>IF(AND(_Engine!$P$9=1,BA319&gt;0),ROUND(MIN(_Engine!$O$9,BA319+W320),2),0)</f>
        <v>0</v>
      </c>
      <c r="AH320" s="28">
        <f>IF(AND(_Engine!$P$10=1,BB319&gt;0),ROUND(MIN(_Engine!$O$10,BB319+X320),2),0)</f>
        <v>0</v>
      </c>
      <c r="AI320" s="28">
        <f>IF(AND(_Engine!$P$11=1,BC319&gt;0),ROUND(MIN(_Engine!$O$11,BC319+Y320),2),0)</f>
        <v>0</v>
      </c>
      <c r="AJ320" s="28">
        <f>IF(AND(_Engine!$P$12=1,BD319&gt;0),ROUND(MIN(_Engine!$O$12,BD319+Z320),2),0)</f>
        <v>0</v>
      </c>
      <c r="AK320" s="28">
        <f>IF(AND(_Engine!$P$3=1,AU319&gt;0),ROUND(MAX(0,MIN(AU319+Q320-AA320,BE320-0)),2),0)</f>
        <v>0</v>
      </c>
      <c r="AL320" s="28">
        <f>IF(AND(_Engine!$P$4=1,AV319&gt;0),ROUND(MAX(0,MIN(AV319+R320-AB320,BE320-SUM(AK320:AK320))),2),0)</f>
        <v>0</v>
      </c>
      <c r="AM320" s="28">
        <f>IF(AND(_Engine!$P$5=1,AW319&gt;0),ROUND(MAX(0,MIN(AW319+S320-AC320,BE320-SUM(AK320:AL320))),2),0)</f>
        <v>0</v>
      </c>
      <c r="AN320" s="28">
        <f>IF(AND(_Engine!$P$6=1,AX319&gt;0),ROUND(MAX(0,MIN(AX319+T320-AD320,BE320-SUM(AK320:AM320))),2),0)</f>
        <v>0</v>
      </c>
      <c r="AO320" s="28">
        <f>IF(AND(_Engine!$P$7=1,AY319&gt;0),ROUND(MAX(0,MIN(AY319+U320-AE320,BE320-SUM(AK320:AN320))),2),0)</f>
        <v>0</v>
      </c>
      <c r="AP320" s="28">
        <f>IF(AND(_Engine!$P$8=1,AZ319&gt;0),ROUND(MAX(0,MIN(AZ319+V320-AF320,BE320-SUM(AK320:AO320))),2),0)</f>
        <v>0</v>
      </c>
      <c r="AQ320" s="28">
        <f>IF(AND(_Engine!$P$9=1,BA319&gt;0),ROUND(MAX(0,MIN(BA319+W320-AG320,BE320-SUM(AK320:AP320))),2),0)</f>
        <v>0</v>
      </c>
      <c r="AR320" s="28">
        <f>IF(AND(_Engine!$P$10=1,BB319&gt;0),ROUND(MAX(0,MIN(BB319+X320-AH320,BE320-SUM(AK320:AQ320))),2),0)</f>
        <v>0</v>
      </c>
      <c r="AS320" s="28">
        <f>IF(AND(_Engine!$P$11=1,BC319&gt;0),ROUND(MAX(0,MIN(BC319+Y320-AI320,BE320-SUM(AK320:AR320))),2),0)</f>
        <v>0</v>
      </c>
      <c r="AT320" s="28">
        <f>IF(AND(_Engine!$P$12=1,BD319&gt;0),ROUND(MAX(0,MIN(BD319+Z320-AJ320,BE320-SUM(AK320:AS320))),2),0)</f>
        <v>0</v>
      </c>
      <c r="AU320" s="28">
        <f>IF(_Engine!$P$3=1,MAX(0,ROUND(AU319+Q320-AA320-AK320,2)),0)</f>
        <v>0</v>
      </c>
      <c r="AV320" s="28">
        <f>IF(_Engine!$P$4=1,MAX(0,ROUND(AV319+R320-AB320-AL320,2)),0)</f>
        <v>0</v>
      </c>
      <c r="AW320" s="28">
        <f>IF(_Engine!$P$5=1,MAX(0,ROUND(AW319+S320-AC320-AM320,2)),0)</f>
        <v>0</v>
      </c>
      <c r="AX320" s="28">
        <f>IF(_Engine!$P$6=1,MAX(0,ROUND(AX319+T320-AD320-AN320,2)),0)</f>
        <v>0</v>
      </c>
      <c r="AY320" s="28">
        <f>IF(_Engine!$P$7=1,MAX(0,ROUND(AY319+U320-AE320-AO320,2)),0)</f>
        <v>0</v>
      </c>
      <c r="AZ320" s="28">
        <f>IF(_Engine!$P$8=1,MAX(0,ROUND(AZ319+V320-AF320-AP320,2)),0)</f>
        <v>0</v>
      </c>
      <c r="BA320" s="28">
        <f>IF(_Engine!$P$9=1,MAX(0,ROUND(BA319+W320-AG320-AQ320,2)),0)</f>
        <v>0</v>
      </c>
      <c r="BB320" s="28">
        <f>IF(_Engine!$P$10=1,MAX(0,ROUND(BB319+X320-AH320-AR320,2)),0)</f>
        <v>0</v>
      </c>
      <c r="BC320" s="28">
        <f>IF(_Engine!$P$11=1,MAX(0,ROUND(BC319+Y320-AI320-AS320,2)),0)</f>
        <v>0</v>
      </c>
      <c r="BD320" s="28">
        <f>IF(_Engine!$P$12=1,MAX(0,ROUND(BD319+Z320-AJ320-AT320,2)),0)</f>
        <v>0</v>
      </c>
      <c r="BE320" s="28">
        <f>ROUND(IFERROR('Debt Planner'!$C$8,0)+IFERROR(C320,0)+MAX(0,_Engine!$E$14-SUM(AA320:AJ320)),2)</f>
        <v>0</v>
      </c>
    </row>
    <row r="321" spans="1:57" x14ac:dyDescent="0.3">
      <c r="A321" s="24">
        <v>313</v>
      </c>
      <c r="B321" s="25">
        <f t="shared" ca="1" si="14"/>
        <v>55691</v>
      </c>
      <c r="C321" s="26">
        <v>0</v>
      </c>
      <c r="D321" s="27">
        <f t="shared" si="12"/>
        <v>0</v>
      </c>
      <c r="E321" s="18" t="str">
        <f>IF(_Engine!$P$3=0,"",IF((AA321+AK321)&gt;0,AA321+AK321,""))</f>
        <v/>
      </c>
      <c r="F321" s="18" t="str">
        <f>IF(_Engine!$P$4=0,"",IF((AB321+AL321)&gt;0,AB321+AL321,""))</f>
        <v/>
      </c>
      <c r="G321" s="18" t="str">
        <f>IF(_Engine!$P$5=0,"",IF((AC321+AM321)&gt;0,AC321+AM321,""))</f>
        <v/>
      </c>
      <c r="H321" s="18" t="str">
        <f>IF(_Engine!$P$6=0,"",IF((AD321+AN321)&gt;0,AD321+AN321,""))</f>
        <v/>
      </c>
      <c r="I321" s="18" t="str">
        <f>IF(_Engine!$P$7=0,"",IF((AE321+AO321)&gt;0,AE321+AO321,""))</f>
        <v/>
      </c>
      <c r="J321" s="18" t="str">
        <f>IF(_Engine!$P$8=0,"",IF((AF321+AP321)&gt;0,AF321+AP321,""))</f>
        <v/>
      </c>
      <c r="K321" s="18" t="str">
        <f>IF(_Engine!$P$9=0,"",IF((AG321+AQ321)&gt;0,AG321+AQ321,""))</f>
        <v/>
      </c>
      <c r="L321" s="18" t="str">
        <f>IF(_Engine!$P$10=0,"",IF((AH321+AR321)&gt;0,AH321+AR321,""))</f>
        <v/>
      </c>
      <c r="M321" s="18" t="str">
        <f>IF(_Engine!$P$11=0,"",IF((AI321+AS321)&gt;0,AI321+AS321,""))</f>
        <v/>
      </c>
      <c r="N321" s="18" t="str">
        <f>IF(_Engine!$P$12=0,"",IF((AJ321+AT321)&gt;0,AJ321+AT321,""))</f>
        <v/>
      </c>
      <c r="O321" s="27">
        <f t="shared" si="13"/>
        <v>0</v>
      </c>
      <c r="Q321" s="28">
        <f>IF(AND(_Engine!$P$3=1,AU320&gt;0),ROUND(AU320*_Engine!$N$3/12,2),0)</f>
        <v>0</v>
      </c>
      <c r="R321" s="28">
        <f>IF(AND(_Engine!$P$4=1,AV320&gt;0),ROUND(AV320*_Engine!$N$4/12,2),0)</f>
        <v>0</v>
      </c>
      <c r="S321" s="28">
        <f>IF(AND(_Engine!$P$5=1,AW320&gt;0),ROUND(AW320*_Engine!$N$5/12,2),0)</f>
        <v>0</v>
      </c>
      <c r="T321" s="28">
        <f>IF(AND(_Engine!$P$6=1,AX320&gt;0),ROUND(AX320*_Engine!$N$6/12,2),0)</f>
        <v>0</v>
      </c>
      <c r="U321" s="28">
        <f>IF(AND(_Engine!$P$7=1,AY320&gt;0),ROUND(AY320*_Engine!$N$7/12,2),0)</f>
        <v>0</v>
      </c>
      <c r="V321" s="28">
        <f>IF(AND(_Engine!$P$8=1,AZ320&gt;0),ROUND(AZ320*_Engine!$N$8/12,2),0)</f>
        <v>0</v>
      </c>
      <c r="W321" s="28">
        <f>IF(AND(_Engine!$P$9=1,BA320&gt;0),ROUND(BA320*_Engine!$N$9/12,2),0)</f>
        <v>0</v>
      </c>
      <c r="X321" s="28">
        <f>IF(AND(_Engine!$P$10=1,BB320&gt;0),ROUND(BB320*_Engine!$N$10/12,2),0)</f>
        <v>0</v>
      </c>
      <c r="Y321" s="28">
        <f>IF(AND(_Engine!$P$11=1,BC320&gt;0),ROUND(BC320*_Engine!$N$11/12,2),0)</f>
        <v>0</v>
      </c>
      <c r="Z321" s="28">
        <f>IF(AND(_Engine!$P$12=1,BD320&gt;0),ROUND(BD320*_Engine!$N$12/12,2),0)</f>
        <v>0</v>
      </c>
      <c r="AA321" s="28">
        <f>IF(AND(_Engine!$P$3=1,AU320&gt;0),ROUND(MIN(_Engine!$O$3,AU320+Q321),2),0)</f>
        <v>0</v>
      </c>
      <c r="AB321" s="28">
        <f>IF(AND(_Engine!$P$4=1,AV320&gt;0),ROUND(MIN(_Engine!$O$4,AV320+R321),2),0)</f>
        <v>0</v>
      </c>
      <c r="AC321" s="28">
        <f>IF(AND(_Engine!$P$5=1,AW320&gt;0),ROUND(MIN(_Engine!$O$5,AW320+S321),2),0)</f>
        <v>0</v>
      </c>
      <c r="AD321" s="28">
        <f>IF(AND(_Engine!$P$6=1,AX320&gt;0),ROUND(MIN(_Engine!$O$6,AX320+T321),2),0)</f>
        <v>0</v>
      </c>
      <c r="AE321" s="28">
        <f>IF(AND(_Engine!$P$7=1,AY320&gt;0),ROUND(MIN(_Engine!$O$7,AY320+U321),2),0)</f>
        <v>0</v>
      </c>
      <c r="AF321" s="28">
        <f>IF(AND(_Engine!$P$8=1,AZ320&gt;0),ROUND(MIN(_Engine!$O$8,AZ320+V321),2),0)</f>
        <v>0</v>
      </c>
      <c r="AG321" s="28">
        <f>IF(AND(_Engine!$P$9=1,BA320&gt;0),ROUND(MIN(_Engine!$O$9,BA320+W321),2),0)</f>
        <v>0</v>
      </c>
      <c r="AH321" s="28">
        <f>IF(AND(_Engine!$P$10=1,BB320&gt;0),ROUND(MIN(_Engine!$O$10,BB320+X321),2),0)</f>
        <v>0</v>
      </c>
      <c r="AI321" s="28">
        <f>IF(AND(_Engine!$P$11=1,BC320&gt;0),ROUND(MIN(_Engine!$O$11,BC320+Y321),2),0)</f>
        <v>0</v>
      </c>
      <c r="AJ321" s="28">
        <f>IF(AND(_Engine!$P$12=1,BD320&gt;0),ROUND(MIN(_Engine!$O$12,BD320+Z321),2),0)</f>
        <v>0</v>
      </c>
      <c r="AK321" s="28">
        <f>IF(AND(_Engine!$P$3=1,AU320&gt;0),ROUND(MAX(0,MIN(AU320+Q321-AA321,BE321-0)),2),0)</f>
        <v>0</v>
      </c>
      <c r="AL321" s="28">
        <f>IF(AND(_Engine!$P$4=1,AV320&gt;0),ROUND(MAX(0,MIN(AV320+R321-AB321,BE321-SUM(AK321:AK321))),2),0)</f>
        <v>0</v>
      </c>
      <c r="AM321" s="28">
        <f>IF(AND(_Engine!$P$5=1,AW320&gt;0),ROUND(MAX(0,MIN(AW320+S321-AC321,BE321-SUM(AK321:AL321))),2),0)</f>
        <v>0</v>
      </c>
      <c r="AN321" s="28">
        <f>IF(AND(_Engine!$P$6=1,AX320&gt;0),ROUND(MAX(0,MIN(AX320+T321-AD321,BE321-SUM(AK321:AM321))),2),0)</f>
        <v>0</v>
      </c>
      <c r="AO321" s="28">
        <f>IF(AND(_Engine!$P$7=1,AY320&gt;0),ROUND(MAX(0,MIN(AY320+U321-AE321,BE321-SUM(AK321:AN321))),2),0)</f>
        <v>0</v>
      </c>
      <c r="AP321" s="28">
        <f>IF(AND(_Engine!$P$8=1,AZ320&gt;0),ROUND(MAX(0,MIN(AZ320+V321-AF321,BE321-SUM(AK321:AO321))),2),0)</f>
        <v>0</v>
      </c>
      <c r="AQ321" s="28">
        <f>IF(AND(_Engine!$P$9=1,BA320&gt;0),ROUND(MAX(0,MIN(BA320+W321-AG321,BE321-SUM(AK321:AP321))),2),0)</f>
        <v>0</v>
      </c>
      <c r="AR321" s="28">
        <f>IF(AND(_Engine!$P$10=1,BB320&gt;0),ROUND(MAX(0,MIN(BB320+X321-AH321,BE321-SUM(AK321:AQ321))),2),0)</f>
        <v>0</v>
      </c>
      <c r="AS321" s="28">
        <f>IF(AND(_Engine!$P$11=1,BC320&gt;0),ROUND(MAX(0,MIN(BC320+Y321-AI321,BE321-SUM(AK321:AR321))),2),0)</f>
        <v>0</v>
      </c>
      <c r="AT321" s="28">
        <f>IF(AND(_Engine!$P$12=1,BD320&gt;0),ROUND(MAX(0,MIN(BD320+Z321-AJ321,BE321-SUM(AK321:AS321))),2),0)</f>
        <v>0</v>
      </c>
      <c r="AU321" s="28">
        <f>IF(_Engine!$P$3=1,MAX(0,ROUND(AU320+Q321-AA321-AK321,2)),0)</f>
        <v>0</v>
      </c>
      <c r="AV321" s="28">
        <f>IF(_Engine!$P$4=1,MAX(0,ROUND(AV320+R321-AB321-AL321,2)),0)</f>
        <v>0</v>
      </c>
      <c r="AW321" s="28">
        <f>IF(_Engine!$P$5=1,MAX(0,ROUND(AW320+S321-AC321-AM321,2)),0)</f>
        <v>0</v>
      </c>
      <c r="AX321" s="28">
        <f>IF(_Engine!$P$6=1,MAX(0,ROUND(AX320+T321-AD321-AN321,2)),0)</f>
        <v>0</v>
      </c>
      <c r="AY321" s="28">
        <f>IF(_Engine!$P$7=1,MAX(0,ROUND(AY320+U321-AE321-AO321,2)),0)</f>
        <v>0</v>
      </c>
      <c r="AZ321" s="28">
        <f>IF(_Engine!$P$8=1,MAX(0,ROUND(AZ320+V321-AF321-AP321,2)),0)</f>
        <v>0</v>
      </c>
      <c r="BA321" s="28">
        <f>IF(_Engine!$P$9=1,MAX(0,ROUND(BA320+W321-AG321-AQ321,2)),0)</f>
        <v>0</v>
      </c>
      <c r="BB321" s="28">
        <f>IF(_Engine!$P$10=1,MAX(0,ROUND(BB320+X321-AH321-AR321,2)),0)</f>
        <v>0</v>
      </c>
      <c r="BC321" s="28">
        <f>IF(_Engine!$P$11=1,MAX(0,ROUND(BC320+Y321-AI321-AS321,2)),0)</f>
        <v>0</v>
      </c>
      <c r="BD321" s="28">
        <f>IF(_Engine!$P$12=1,MAX(0,ROUND(BD320+Z321-AJ321-AT321,2)),0)</f>
        <v>0</v>
      </c>
      <c r="BE321" s="28">
        <f>ROUND(IFERROR('Debt Planner'!$C$8,0)+IFERROR(C321,0)+MAX(0,_Engine!$E$14-SUM(AA321:AJ321)),2)</f>
        <v>0</v>
      </c>
    </row>
    <row r="322" spans="1:57" x14ac:dyDescent="0.3">
      <c r="A322" s="24">
        <v>314</v>
      </c>
      <c r="B322" s="25">
        <f t="shared" ca="1" si="14"/>
        <v>55721</v>
      </c>
      <c r="C322" s="26">
        <v>0</v>
      </c>
      <c r="D322" s="27">
        <f t="shared" si="12"/>
        <v>0</v>
      </c>
      <c r="E322" s="18" t="str">
        <f>IF(_Engine!$P$3=0,"",IF((AA322+AK322)&gt;0,AA322+AK322,""))</f>
        <v/>
      </c>
      <c r="F322" s="18" t="str">
        <f>IF(_Engine!$P$4=0,"",IF((AB322+AL322)&gt;0,AB322+AL322,""))</f>
        <v/>
      </c>
      <c r="G322" s="18" t="str">
        <f>IF(_Engine!$P$5=0,"",IF((AC322+AM322)&gt;0,AC322+AM322,""))</f>
        <v/>
      </c>
      <c r="H322" s="18" t="str">
        <f>IF(_Engine!$P$6=0,"",IF((AD322+AN322)&gt;0,AD322+AN322,""))</f>
        <v/>
      </c>
      <c r="I322" s="18" t="str">
        <f>IF(_Engine!$P$7=0,"",IF((AE322+AO322)&gt;0,AE322+AO322,""))</f>
        <v/>
      </c>
      <c r="J322" s="18" t="str">
        <f>IF(_Engine!$P$8=0,"",IF((AF322+AP322)&gt;0,AF322+AP322,""))</f>
        <v/>
      </c>
      <c r="K322" s="18" t="str">
        <f>IF(_Engine!$P$9=0,"",IF((AG322+AQ322)&gt;0,AG322+AQ322,""))</f>
        <v/>
      </c>
      <c r="L322" s="18" t="str">
        <f>IF(_Engine!$P$10=0,"",IF((AH322+AR322)&gt;0,AH322+AR322,""))</f>
        <v/>
      </c>
      <c r="M322" s="18" t="str">
        <f>IF(_Engine!$P$11=0,"",IF((AI322+AS322)&gt;0,AI322+AS322,""))</f>
        <v/>
      </c>
      <c r="N322" s="18" t="str">
        <f>IF(_Engine!$P$12=0,"",IF((AJ322+AT322)&gt;0,AJ322+AT322,""))</f>
        <v/>
      </c>
      <c r="O322" s="27">
        <f t="shared" si="13"/>
        <v>0</v>
      </c>
      <c r="Q322" s="28">
        <f>IF(AND(_Engine!$P$3=1,AU321&gt;0),ROUND(AU321*_Engine!$N$3/12,2),0)</f>
        <v>0</v>
      </c>
      <c r="R322" s="28">
        <f>IF(AND(_Engine!$P$4=1,AV321&gt;0),ROUND(AV321*_Engine!$N$4/12,2),0)</f>
        <v>0</v>
      </c>
      <c r="S322" s="28">
        <f>IF(AND(_Engine!$P$5=1,AW321&gt;0),ROUND(AW321*_Engine!$N$5/12,2),0)</f>
        <v>0</v>
      </c>
      <c r="T322" s="28">
        <f>IF(AND(_Engine!$P$6=1,AX321&gt;0),ROUND(AX321*_Engine!$N$6/12,2),0)</f>
        <v>0</v>
      </c>
      <c r="U322" s="28">
        <f>IF(AND(_Engine!$P$7=1,AY321&gt;0),ROUND(AY321*_Engine!$N$7/12,2),0)</f>
        <v>0</v>
      </c>
      <c r="V322" s="28">
        <f>IF(AND(_Engine!$P$8=1,AZ321&gt;0),ROUND(AZ321*_Engine!$N$8/12,2),0)</f>
        <v>0</v>
      </c>
      <c r="W322" s="28">
        <f>IF(AND(_Engine!$P$9=1,BA321&gt;0),ROUND(BA321*_Engine!$N$9/12,2),0)</f>
        <v>0</v>
      </c>
      <c r="X322" s="28">
        <f>IF(AND(_Engine!$P$10=1,BB321&gt;0),ROUND(BB321*_Engine!$N$10/12,2),0)</f>
        <v>0</v>
      </c>
      <c r="Y322" s="28">
        <f>IF(AND(_Engine!$P$11=1,BC321&gt;0),ROUND(BC321*_Engine!$N$11/12,2),0)</f>
        <v>0</v>
      </c>
      <c r="Z322" s="28">
        <f>IF(AND(_Engine!$P$12=1,BD321&gt;0),ROUND(BD321*_Engine!$N$12/12,2),0)</f>
        <v>0</v>
      </c>
      <c r="AA322" s="28">
        <f>IF(AND(_Engine!$P$3=1,AU321&gt;0),ROUND(MIN(_Engine!$O$3,AU321+Q322),2),0)</f>
        <v>0</v>
      </c>
      <c r="AB322" s="28">
        <f>IF(AND(_Engine!$P$4=1,AV321&gt;0),ROUND(MIN(_Engine!$O$4,AV321+R322),2),0)</f>
        <v>0</v>
      </c>
      <c r="AC322" s="28">
        <f>IF(AND(_Engine!$P$5=1,AW321&gt;0),ROUND(MIN(_Engine!$O$5,AW321+S322),2),0)</f>
        <v>0</v>
      </c>
      <c r="AD322" s="28">
        <f>IF(AND(_Engine!$P$6=1,AX321&gt;0),ROUND(MIN(_Engine!$O$6,AX321+T322),2),0)</f>
        <v>0</v>
      </c>
      <c r="AE322" s="28">
        <f>IF(AND(_Engine!$P$7=1,AY321&gt;0),ROUND(MIN(_Engine!$O$7,AY321+U322),2),0)</f>
        <v>0</v>
      </c>
      <c r="AF322" s="28">
        <f>IF(AND(_Engine!$P$8=1,AZ321&gt;0),ROUND(MIN(_Engine!$O$8,AZ321+V322),2),0)</f>
        <v>0</v>
      </c>
      <c r="AG322" s="28">
        <f>IF(AND(_Engine!$P$9=1,BA321&gt;0),ROUND(MIN(_Engine!$O$9,BA321+W322),2),0)</f>
        <v>0</v>
      </c>
      <c r="AH322" s="28">
        <f>IF(AND(_Engine!$P$10=1,BB321&gt;0),ROUND(MIN(_Engine!$O$10,BB321+X322),2),0)</f>
        <v>0</v>
      </c>
      <c r="AI322" s="28">
        <f>IF(AND(_Engine!$P$11=1,BC321&gt;0),ROUND(MIN(_Engine!$O$11,BC321+Y322),2),0)</f>
        <v>0</v>
      </c>
      <c r="AJ322" s="28">
        <f>IF(AND(_Engine!$P$12=1,BD321&gt;0),ROUND(MIN(_Engine!$O$12,BD321+Z322),2),0)</f>
        <v>0</v>
      </c>
      <c r="AK322" s="28">
        <f>IF(AND(_Engine!$P$3=1,AU321&gt;0),ROUND(MAX(0,MIN(AU321+Q322-AA322,BE322-0)),2),0)</f>
        <v>0</v>
      </c>
      <c r="AL322" s="28">
        <f>IF(AND(_Engine!$P$4=1,AV321&gt;0),ROUND(MAX(0,MIN(AV321+R322-AB322,BE322-SUM(AK322:AK322))),2),0)</f>
        <v>0</v>
      </c>
      <c r="AM322" s="28">
        <f>IF(AND(_Engine!$P$5=1,AW321&gt;0),ROUND(MAX(0,MIN(AW321+S322-AC322,BE322-SUM(AK322:AL322))),2),0)</f>
        <v>0</v>
      </c>
      <c r="AN322" s="28">
        <f>IF(AND(_Engine!$P$6=1,AX321&gt;0),ROUND(MAX(0,MIN(AX321+T322-AD322,BE322-SUM(AK322:AM322))),2),0)</f>
        <v>0</v>
      </c>
      <c r="AO322" s="28">
        <f>IF(AND(_Engine!$P$7=1,AY321&gt;0),ROUND(MAX(0,MIN(AY321+U322-AE322,BE322-SUM(AK322:AN322))),2),0)</f>
        <v>0</v>
      </c>
      <c r="AP322" s="28">
        <f>IF(AND(_Engine!$P$8=1,AZ321&gt;0),ROUND(MAX(0,MIN(AZ321+V322-AF322,BE322-SUM(AK322:AO322))),2),0)</f>
        <v>0</v>
      </c>
      <c r="AQ322" s="28">
        <f>IF(AND(_Engine!$P$9=1,BA321&gt;0),ROUND(MAX(0,MIN(BA321+W322-AG322,BE322-SUM(AK322:AP322))),2),0)</f>
        <v>0</v>
      </c>
      <c r="AR322" s="28">
        <f>IF(AND(_Engine!$P$10=1,BB321&gt;0),ROUND(MAX(0,MIN(BB321+X322-AH322,BE322-SUM(AK322:AQ322))),2),0)</f>
        <v>0</v>
      </c>
      <c r="AS322" s="28">
        <f>IF(AND(_Engine!$P$11=1,BC321&gt;0),ROUND(MAX(0,MIN(BC321+Y322-AI322,BE322-SUM(AK322:AR322))),2),0)</f>
        <v>0</v>
      </c>
      <c r="AT322" s="28">
        <f>IF(AND(_Engine!$P$12=1,BD321&gt;0),ROUND(MAX(0,MIN(BD321+Z322-AJ322,BE322-SUM(AK322:AS322))),2),0)</f>
        <v>0</v>
      </c>
      <c r="AU322" s="28">
        <f>IF(_Engine!$P$3=1,MAX(0,ROUND(AU321+Q322-AA322-AK322,2)),0)</f>
        <v>0</v>
      </c>
      <c r="AV322" s="28">
        <f>IF(_Engine!$P$4=1,MAX(0,ROUND(AV321+R322-AB322-AL322,2)),0)</f>
        <v>0</v>
      </c>
      <c r="AW322" s="28">
        <f>IF(_Engine!$P$5=1,MAX(0,ROUND(AW321+S322-AC322-AM322,2)),0)</f>
        <v>0</v>
      </c>
      <c r="AX322" s="28">
        <f>IF(_Engine!$P$6=1,MAX(0,ROUND(AX321+T322-AD322-AN322,2)),0)</f>
        <v>0</v>
      </c>
      <c r="AY322" s="28">
        <f>IF(_Engine!$P$7=1,MAX(0,ROUND(AY321+U322-AE322-AO322,2)),0)</f>
        <v>0</v>
      </c>
      <c r="AZ322" s="28">
        <f>IF(_Engine!$P$8=1,MAX(0,ROUND(AZ321+V322-AF322-AP322,2)),0)</f>
        <v>0</v>
      </c>
      <c r="BA322" s="28">
        <f>IF(_Engine!$P$9=1,MAX(0,ROUND(BA321+W322-AG322-AQ322,2)),0)</f>
        <v>0</v>
      </c>
      <c r="BB322" s="28">
        <f>IF(_Engine!$P$10=1,MAX(0,ROUND(BB321+X322-AH322-AR322,2)),0)</f>
        <v>0</v>
      </c>
      <c r="BC322" s="28">
        <f>IF(_Engine!$P$11=1,MAX(0,ROUND(BC321+Y322-AI322-AS322,2)),0)</f>
        <v>0</v>
      </c>
      <c r="BD322" s="28">
        <f>IF(_Engine!$P$12=1,MAX(0,ROUND(BD321+Z322-AJ322-AT322,2)),0)</f>
        <v>0</v>
      </c>
      <c r="BE322" s="28">
        <f>ROUND(IFERROR('Debt Planner'!$C$8,0)+IFERROR(C322,0)+MAX(0,_Engine!$E$14-SUM(AA322:AJ322)),2)</f>
        <v>0</v>
      </c>
    </row>
    <row r="323" spans="1:57" x14ac:dyDescent="0.3">
      <c r="A323" s="24">
        <v>315</v>
      </c>
      <c r="B323" s="25">
        <f t="shared" ca="1" si="14"/>
        <v>55752</v>
      </c>
      <c r="C323" s="26">
        <v>0</v>
      </c>
      <c r="D323" s="27">
        <f t="shared" si="12"/>
        <v>0</v>
      </c>
      <c r="E323" s="18" t="str">
        <f>IF(_Engine!$P$3=0,"",IF((AA323+AK323)&gt;0,AA323+AK323,""))</f>
        <v/>
      </c>
      <c r="F323" s="18" t="str">
        <f>IF(_Engine!$P$4=0,"",IF((AB323+AL323)&gt;0,AB323+AL323,""))</f>
        <v/>
      </c>
      <c r="G323" s="18" t="str">
        <f>IF(_Engine!$P$5=0,"",IF((AC323+AM323)&gt;0,AC323+AM323,""))</f>
        <v/>
      </c>
      <c r="H323" s="18" t="str">
        <f>IF(_Engine!$P$6=0,"",IF((AD323+AN323)&gt;0,AD323+AN323,""))</f>
        <v/>
      </c>
      <c r="I323" s="18" t="str">
        <f>IF(_Engine!$P$7=0,"",IF((AE323+AO323)&gt;0,AE323+AO323,""))</f>
        <v/>
      </c>
      <c r="J323" s="18" t="str">
        <f>IF(_Engine!$P$8=0,"",IF((AF323+AP323)&gt;0,AF323+AP323,""))</f>
        <v/>
      </c>
      <c r="K323" s="18" t="str">
        <f>IF(_Engine!$P$9=0,"",IF((AG323+AQ323)&gt;0,AG323+AQ323,""))</f>
        <v/>
      </c>
      <c r="L323" s="18" t="str">
        <f>IF(_Engine!$P$10=0,"",IF((AH323+AR323)&gt;0,AH323+AR323,""))</f>
        <v/>
      </c>
      <c r="M323" s="18" t="str">
        <f>IF(_Engine!$P$11=0,"",IF((AI323+AS323)&gt;0,AI323+AS323,""))</f>
        <v/>
      </c>
      <c r="N323" s="18" t="str">
        <f>IF(_Engine!$P$12=0,"",IF((AJ323+AT323)&gt;0,AJ323+AT323,""))</f>
        <v/>
      </c>
      <c r="O323" s="27">
        <f t="shared" si="13"/>
        <v>0</v>
      </c>
      <c r="Q323" s="28">
        <f>IF(AND(_Engine!$P$3=1,AU322&gt;0),ROUND(AU322*_Engine!$N$3/12,2),0)</f>
        <v>0</v>
      </c>
      <c r="R323" s="28">
        <f>IF(AND(_Engine!$P$4=1,AV322&gt;0),ROUND(AV322*_Engine!$N$4/12,2),0)</f>
        <v>0</v>
      </c>
      <c r="S323" s="28">
        <f>IF(AND(_Engine!$P$5=1,AW322&gt;0),ROUND(AW322*_Engine!$N$5/12,2),0)</f>
        <v>0</v>
      </c>
      <c r="T323" s="28">
        <f>IF(AND(_Engine!$P$6=1,AX322&gt;0),ROUND(AX322*_Engine!$N$6/12,2),0)</f>
        <v>0</v>
      </c>
      <c r="U323" s="28">
        <f>IF(AND(_Engine!$P$7=1,AY322&gt;0),ROUND(AY322*_Engine!$N$7/12,2),0)</f>
        <v>0</v>
      </c>
      <c r="V323" s="28">
        <f>IF(AND(_Engine!$P$8=1,AZ322&gt;0),ROUND(AZ322*_Engine!$N$8/12,2),0)</f>
        <v>0</v>
      </c>
      <c r="W323" s="28">
        <f>IF(AND(_Engine!$P$9=1,BA322&gt;0),ROUND(BA322*_Engine!$N$9/12,2),0)</f>
        <v>0</v>
      </c>
      <c r="X323" s="28">
        <f>IF(AND(_Engine!$P$10=1,BB322&gt;0),ROUND(BB322*_Engine!$N$10/12,2),0)</f>
        <v>0</v>
      </c>
      <c r="Y323" s="28">
        <f>IF(AND(_Engine!$P$11=1,BC322&gt;0),ROUND(BC322*_Engine!$N$11/12,2),0)</f>
        <v>0</v>
      </c>
      <c r="Z323" s="28">
        <f>IF(AND(_Engine!$P$12=1,BD322&gt;0),ROUND(BD322*_Engine!$N$12/12,2),0)</f>
        <v>0</v>
      </c>
      <c r="AA323" s="28">
        <f>IF(AND(_Engine!$P$3=1,AU322&gt;0),ROUND(MIN(_Engine!$O$3,AU322+Q323),2),0)</f>
        <v>0</v>
      </c>
      <c r="AB323" s="28">
        <f>IF(AND(_Engine!$P$4=1,AV322&gt;0),ROUND(MIN(_Engine!$O$4,AV322+R323),2),0)</f>
        <v>0</v>
      </c>
      <c r="AC323" s="28">
        <f>IF(AND(_Engine!$P$5=1,AW322&gt;0),ROUND(MIN(_Engine!$O$5,AW322+S323),2),0)</f>
        <v>0</v>
      </c>
      <c r="AD323" s="28">
        <f>IF(AND(_Engine!$P$6=1,AX322&gt;0),ROUND(MIN(_Engine!$O$6,AX322+T323),2),0)</f>
        <v>0</v>
      </c>
      <c r="AE323" s="28">
        <f>IF(AND(_Engine!$P$7=1,AY322&gt;0),ROUND(MIN(_Engine!$O$7,AY322+U323),2),0)</f>
        <v>0</v>
      </c>
      <c r="AF323" s="28">
        <f>IF(AND(_Engine!$P$8=1,AZ322&gt;0),ROUND(MIN(_Engine!$O$8,AZ322+V323),2),0)</f>
        <v>0</v>
      </c>
      <c r="AG323" s="28">
        <f>IF(AND(_Engine!$P$9=1,BA322&gt;0),ROUND(MIN(_Engine!$O$9,BA322+W323),2),0)</f>
        <v>0</v>
      </c>
      <c r="AH323" s="28">
        <f>IF(AND(_Engine!$P$10=1,BB322&gt;0),ROUND(MIN(_Engine!$O$10,BB322+X323),2),0)</f>
        <v>0</v>
      </c>
      <c r="AI323" s="28">
        <f>IF(AND(_Engine!$P$11=1,BC322&gt;0),ROUND(MIN(_Engine!$O$11,BC322+Y323),2),0)</f>
        <v>0</v>
      </c>
      <c r="AJ323" s="28">
        <f>IF(AND(_Engine!$P$12=1,BD322&gt;0),ROUND(MIN(_Engine!$O$12,BD322+Z323),2),0)</f>
        <v>0</v>
      </c>
      <c r="AK323" s="28">
        <f>IF(AND(_Engine!$P$3=1,AU322&gt;0),ROUND(MAX(0,MIN(AU322+Q323-AA323,BE323-0)),2),0)</f>
        <v>0</v>
      </c>
      <c r="AL323" s="28">
        <f>IF(AND(_Engine!$P$4=1,AV322&gt;0),ROUND(MAX(0,MIN(AV322+R323-AB323,BE323-SUM(AK323:AK323))),2),0)</f>
        <v>0</v>
      </c>
      <c r="AM323" s="28">
        <f>IF(AND(_Engine!$P$5=1,AW322&gt;0),ROUND(MAX(0,MIN(AW322+S323-AC323,BE323-SUM(AK323:AL323))),2),0)</f>
        <v>0</v>
      </c>
      <c r="AN323" s="28">
        <f>IF(AND(_Engine!$P$6=1,AX322&gt;0),ROUND(MAX(0,MIN(AX322+T323-AD323,BE323-SUM(AK323:AM323))),2),0)</f>
        <v>0</v>
      </c>
      <c r="AO323" s="28">
        <f>IF(AND(_Engine!$P$7=1,AY322&gt;0),ROUND(MAX(0,MIN(AY322+U323-AE323,BE323-SUM(AK323:AN323))),2),0)</f>
        <v>0</v>
      </c>
      <c r="AP323" s="28">
        <f>IF(AND(_Engine!$P$8=1,AZ322&gt;0),ROUND(MAX(0,MIN(AZ322+V323-AF323,BE323-SUM(AK323:AO323))),2),0)</f>
        <v>0</v>
      </c>
      <c r="AQ323" s="28">
        <f>IF(AND(_Engine!$P$9=1,BA322&gt;0),ROUND(MAX(0,MIN(BA322+W323-AG323,BE323-SUM(AK323:AP323))),2),0)</f>
        <v>0</v>
      </c>
      <c r="AR323" s="28">
        <f>IF(AND(_Engine!$P$10=1,BB322&gt;0),ROUND(MAX(0,MIN(BB322+X323-AH323,BE323-SUM(AK323:AQ323))),2),0)</f>
        <v>0</v>
      </c>
      <c r="AS323" s="28">
        <f>IF(AND(_Engine!$P$11=1,BC322&gt;0),ROUND(MAX(0,MIN(BC322+Y323-AI323,BE323-SUM(AK323:AR323))),2),0)</f>
        <v>0</v>
      </c>
      <c r="AT323" s="28">
        <f>IF(AND(_Engine!$P$12=1,BD322&gt;0),ROUND(MAX(0,MIN(BD322+Z323-AJ323,BE323-SUM(AK323:AS323))),2),0)</f>
        <v>0</v>
      </c>
      <c r="AU323" s="28">
        <f>IF(_Engine!$P$3=1,MAX(0,ROUND(AU322+Q323-AA323-AK323,2)),0)</f>
        <v>0</v>
      </c>
      <c r="AV323" s="28">
        <f>IF(_Engine!$P$4=1,MAX(0,ROUND(AV322+R323-AB323-AL323,2)),0)</f>
        <v>0</v>
      </c>
      <c r="AW323" s="28">
        <f>IF(_Engine!$P$5=1,MAX(0,ROUND(AW322+S323-AC323-AM323,2)),0)</f>
        <v>0</v>
      </c>
      <c r="AX323" s="28">
        <f>IF(_Engine!$P$6=1,MAX(0,ROUND(AX322+T323-AD323-AN323,2)),0)</f>
        <v>0</v>
      </c>
      <c r="AY323" s="28">
        <f>IF(_Engine!$P$7=1,MAX(0,ROUND(AY322+U323-AE323-AO323,2)),0)</f>
        <v>0</v>
      </c>
      <c r="AZ323" s="28">
        <f>IF(_Engine!$P$8=1,MAX(0,ROUND(AZ322+V323-AF323-AP323,2)),0)</f>
        <v>0</v>
      </c>
      <c r="BA323" s="28">
        <f>IF(_Engine!$P$9=1,MAX(0,ROUND(BA322+W323-AG323-AQ323,2)),0)</f>
        <v>0</v>
      </c>
      <c r="BB323" s="28">
        <f>IF(_Engine!$P$10=1,MAX(0,ROUND(BB322+X323-AH323-AR323,2)),0)</f>
        <v>0</v>
      </c>
      <c r="BC323" s="28">
        <f>IF(_Engine!$P$11=1,MAX(0,ROUND(BC322+Y323-AI323-AS323,2)),0)</f>
        <v>0</v>
      </c>
      <c r="BD323" s="28">
        <f>IF(_Engine!$P$12=1,MAX(0,ROUND(BD322+Z323-AJ323-AT323,2)),0)</f>
        <v>0</v>
      </c>
      <c r="BE323" s="28">
        <f>ROUND(IFERROR('Debt Planner'!$C$8,0)+IFERROR(C323,0)+MAX(0,_Engine!$E$14-SUM(AA323:AJ323)),2)</f>
        <v>0</v>
      </c>
    </row>
    <row r="324" spans="1:57" x14ac:dyDescent="0.3">
      <c r="A324" s="24">
        <v>316</v>
      </c>
      <c r="B324" s="25">
        <f t="shared" ca="1" si="14"/>
        <v>55783</v>
      </c>
      <c r="C324" s="26">
        <v>0</v>
      </c>
      <c r="D324" s="27">
        <f t="shared" si="12"/>
        <v>0</v>
      </c>
      <c r="E324" s="18" t="str">
        <f>IF(_Engine!$P$3=0,"",IF((AA324+AK324)&gt;0,AA324+AK324,""))</f>
        <v/>
      </c>
      <c r="F324" s="18" t="str">
        <f>IF(_Engine!$P$4=0,"",IF((AB324+AL324)&gt;0,AB324+AL324,""))</f>
        <v/>
      </c>
      <c r="G324" s="18" t="str">
        <f>IF(_Engine!$P$5=0,"",IF((AC324+AM324)&gt;0,AC324+AM324,""))</f>
        <v/>
      </c>
      <c r="H324" s="18" t="str">
        <f>IF(_Engine!$P$6=0,"",IF((AD324+AN324)&gt;0,AD324+AN324,""))</f>
        <v/>
      </c>
      <c r="I324" s="18" t="str">
        <f>IF(_Engine!$P$7=0,"",IF((AE324+AO324)&gt;0,AE324+AO324,""))</f>
        <v/>
      </c>
      <c r="J324" s="18" t="str">
        <f>IF(_Engine!$P$8=0,"",IF((AF324+AP324)&gt;0,AF324+AP324,""))</f>
        <v/>
      </c>
      <c r="K324" s="18" t="str">
        <f>IF(_Engine!$P$9=0,"",IF((AG324+AQ324)&gt;0,AG324+AQ324,""))</f>
        <v/>
      </c>
      <c r="L324" s="18" t="str">
        <f>IF(_Engine!$P$10=0,"",IF((AH324+AR324)&gt;0,AH324+AR324,""))</f>
        <v/>
      </c>
      <c r="M324" s="18" t="str">
        <f>IF(_Engine!$P$11=0,"",IF((AI324+AS324)&gt;0,AI324+AS324,""))</f>
        <v/>
      </c>
      <c r="N324" s="18" t="str">
        <f>IF(_Engine!$P$12=0,"",IF((AJ324+AT324)&gt;0,AJ324+AT324,""))</f>
        <v/>
      </c>
      <c r="O324" s="27">
        <f t="shared" si="13"/>
        <v>0</v>
      </c>
      <c r="Q324" s="28">
        <f>IF(AND(_Engine!$P$3=1,AU323&gt;0),ROUND(AU323*_Engine!$N$3/12,2),0)</f>
        <v>0</v>
      </c>
      <c r="R324" s="28">
        <f>IF(AND(_Engine!$P$4=1,AV323&gt;0),ROUND(AV323*_Engine!$N$4/12,2),0)</f>
        <v>0</v>
      </c>
      <c r="S324" s="28">
        <f>IF(AND(_Engine!$P$5=1,AW323&gt;0),ROUND(AW323*_Engine!$N$5/12,2),0)</f>
        <v>0</v>
      </c>
      <c r="T324" s="28">
        <f>IF(AND(_Engine!$P$6=1,AX323&gt;0),ROUND(AX323*_Engine!$N$6/12,2),0)</f>
        <v>0</v>
      </c>
      <c r="U324" s="28">
        <f>IF(AND(_Engine!$P$7=1,AY323&gt;0),ROUND(AY323*_Engine!$N$7/12,2),0)</f>
        <v>0</v>
      </c>
      <c r="V324" s="28">
        <f>IF(AND(_Engine!$P$8=1,AZ323&gt;0),ROUND(AZ323*_Engine!$N$8/12,2),0)</f>
        <v>0</v>
      </c>
      <c r="W324" s="28">
        <f>IF(AND(_Engine!$P$9=1,BA323&gt;0),ROUND(BA323*_Engine!$N$9/12,2),0)</f>
        <v>0</v>
      </c>
      <c r="X324" s="28">
        <f>IF(AND(_Engine!$P$10=1,BB323&gt;0),ROUND(BB323*_Engine!$N$10/12,2),0)</f>
        <v>0</v>
      </c>
      <c r="Y324" s="28">
        <f>IF(AND(_Engine!$P$11=1,BC323&gt;0),ROUND(BC323*_Engine!$N$11/12,2),0)</f>
        <v>0</v>
      </c>
      <c r="Z324" s="28">
        <f>IF(AND(_Engine!$P$12=1,BD323&gt;0),ROUND(BD323*_Engine!$N$12/12,2),0)</f>
        <v>0</v>
      </c>
      <c r="AA324" s="28">
        <f>IF(AND(_Engine!$P$3=1,AU323&gt;0),ROUND(MIN(_Engine!$O$3,AU323+Q324),2),0)</f>
        <v>0</v>
      </c>
      <c r="AB324" s="28">
        <f>IF(AND(_Engine!$P$4=1,AV323&gt;0),ROUND(MIN(_Engine!$O$4,AV323+R324),2),0)</f>
        <v>0</v>
      </c>
      <c r="AC324" s="28">
        <f>IF(AND(_Engine!$P$5=1,AW323&gt;0),ROUND(MIN(_Engine!$O$5,AW323+S324),2),0)</f>
        <v>0</v>
      </c>
      <c r="AD324" s="28">
        <f>IF(AND(_Engine!$P$6=1,AX323&gt;0),ROUND(MIN(_Engine!$O$6,AX323+T324),2),0)</f>
        <v>0</v>
      </c>
      <c r="AE324" s="28">
        <f>IF(AND(_Engine!$P$7=1,AY323&gt;0),ROUND(MIN(_Engine!$O$7,AY323+U324),2),0)</f>
        <v>0</v>
      </c>
      <c r="AF324" s="28">
        <f>IF(AND(_Engine!$P$8=1,AZ323&gt;0),ROUND(MIN(_Engine!$O$8,AZ323+V324),2),0)</f>
        <v>0</v>
      </c>
      <c r="AG324" s="28">
        <f>IF(AND(_Engine!$P$9=1,BA323&gt;0),ROUND(MIN(_Engine!$O$9,BA323+W324),2),0)</f>
        <v>0</v>
      </c>
      <c r="AH324" s="28">
        <f>IF(AND(_Engine!$P$10=1,BB323&gt;0),ROUND(MIN(_Engine!$O$10,BB323+X324),2),0)</f>
        <v>0</v>
      </c>
      <c r="AI324" s="28">
        <f>IF(AND(_Engine!$P$11=1,BC323&gt;0),ROUND(MIN(_Engine!$O$11,BC323+Y324),2),0)</f>
        <v>0</v>
      </c>
      <c r="AJ324" s="28">
        <f>IF(AND(_Engine!$P$12=1,BD323&gt;0),ROUND(MIN(_Engine!$O$12,BD323+Z324),2),0)</f>
        <v>0</v>
      </c>
      <c r="AK324" s="28">
        <f>IF(AND(_Engine!$P$3=1,AU323&gt;0),ROUND(MAX(0,MIN(AU323+Q324-AA324,BE324-0)),2),0)</f>
        <v>0</v>
      </c>
      <c r="AL324" s="28">
        <f>IF(AND(_Engine!$P$4=1,AV323&gt;0),ROUND(MAX(0,MIN(AV323+R324-AB324,BE324-SUM(AK324:AK324))),2),0)</f>
        <v>0</v>
      </c>
      <c r="AM324" s="28">
        <f>IF(AND(_Engine!$P$5=1,AW323&gt;0),ROUND(MAX(0,MIN(AW323+S324-AC324,BE324-SUM(AK324:AL324))),2),0)</f>
        <v>0</v>
      </c>
      <c r="AN324" s="28">
        <f>IF(AND(_Engine!$P$6=1,AX323&gt;0),ROUND(MAX(0,MIN(AX323+T324-AD324,BE324-SUM(AK324:AM324))),2),0)</f>
        <v>0</v>
      </c>
      <c r="AO324" s="28">
        <f>IF(AND(_Engine!$P$7=1,AY323&gt;0),ROUND(MAX(0,MIN(AY323+U324-AE324,BE324-SUM(AK324:AN324))),2),0)</f>
        <v>0</v>
      </c>
      <c r="AP324" s="28">
        <f>IF(AND(_Engine!$P$8=1,AZ323&gt;0),ROUND(MAX(0,MIN(AZ323+V324-AF324,BE324-SUM(AK324:AO324))),2),0)</f>
        <v>0</v>
      </c>
      <c r="AQ324" s="28">
        <f>IF(AND(_Engine!$P$9=1,BA323&gt;0),ROUND(MAX(0,MIN(BA323+W324-AG324,BE324-SUM(AK324:AP324))),2),0)</f>
        <v>0</v>
      </c>
      <c r="AR324" s="28">
        <f>IF(AND(_Engine!$P$10=1,BB323&gt;0),ROUND(MAX(0,MIN(BB323+X324-AH324,BE324-SUM(AK324:AQ324))),2),0)</f>
        <v>0</v>
      </c>
      <c r="AS324" s="28">
        <f>IF(AND(_Engine!$P$11=1,BC323&gt;0),ROUND(MAX(0,MIN(BC323+Y324-AI324,BE324-SUM(AK324:AR324))),2),0)</f>
        <v>0</v>
      </c>
      <c r="AT324" s="28">
        <f>IF(AND(_Engine!$P$12=1,BD323&gt;0),ROUND(MAX(0,MIN(BD323+Z324-AJ324,BE324-SUM(AK324:AS324))),2),0)</f>
        <v>0</v>
      </c>
      <c r="AU324" s="28">
        <f>IF(_Engine!$P$3=1,MAX(0,ROUND(AU323+Q324-AA324-AK324,2)),0)</f>
        <v>0</v>
      </c>
      <c r="AV324" s="28">
        <f>IF(_Engine!$P$4=1,MAX(0,ROUND(AV323+R324-AB324-AL324,2)),0)</f>
        <v>0</v>
      </c>
      <c r="AW324" s="28">
        <f>IF(_Engine!$P$5=1,MAX(0,ROUND(AW323+S324-AC324-AM324,2)),0)</f>
        <v>0</v>
      </c>
      <c r="AX324" s="28">
        <f>IF(_Engine!$P$6=1,MAX(0,ROUND(AX323+T324-AD324-AN324,2)),0)</f>
        <v>0</v>
      </c>
      <c r="AY324" s="28">
        <f>IF(_Engine!$P$7=1,MAX(0,ROUND(AY323+U324-AE324-AO324,2)),0)</f>
        <v>0</v>
      </c>
      <c r="AZ324" s="28">
        <f>IF(_Engine!$P$8=1,MAX(0,ROUND(AZ323+V324-AF324-AP324,2)),0)</f>
        <v>0</v>
      </c>
      <c r="BA324" s="28">
        <f>IF(_Engine!$P$9=1,MAX(0,ROUND(BA323+W324-AG324-AQ324,2)),0)</f>
        <v>0</v>
      </c>
      <c r="BB324" s="28">
        <f>IF(_Engine!$P$10=1,MAX(0,ROUND(BB323+X324-AH324-AR324,2)),0)</f>
        <v>0</v>
      </c>
      <c r="BC324" s="28">
        <f>IF(_Engine!$P$11=1,MAX(0,ROUND(BC323+Y324-AI324-AS324,2)),0)</f>
        <v>0</v>
      </c>
      <c r="BD324" s="28">
        <f>IF(_Engine!$P$12=1,MAX(0,ROUND(BD323+Z324-AJ324-AT324,2)),0)</f>
        <v>0</v>
      </c>
      <c r="BE324" s="28">
        <f>ROUND(IFERROR('Debt Planner'!$C$8,0)+IFERROR(C324,0)+MAX(0,_Engine!$E$14-SUM(AA324:AJ324)),2)</f>
        <v>0</v>
      </c>
    </row>
    <row r="325" spans="1:57" x14ac:dyDescent="0.3">
      <c r="A325" s="24">
        <v>317</v>
      </c>
      <c r="B325" s="25">
        <f t="shared" ca="1" si="14"/>
        <v>55813</v>
      </c>
      <c r="C325" s="26">
        <v>0</v>
      </c>
      <c r="D325" s="27">
        <f t="shared" si="12"/>
        <v>0</v>
      </c>
      <c r="E325" s="18" t="str">
        <f>IF(_Engine!$P$3=0,"",IF((AA325+AK325)&gt;0,AA325+AK325,""))</f>
        <v/>
      </c>
      <c r="F325" s="18" t="str">
        <f>IF(_Engine!$P$4=0,"",IF((AB325+AL325)&gt;0,AB325+AL325,""))</f>
        <v/>
      </c>
      <c r="G325" s="18" t="str">
        <f>IF(_Engine!$P$5=0,"",IF((AC325+AM325)&gt;0,AC325+AM325,""))</f>
        <v/>
      </c>
      <c r="H325" s="18" t="str">
        <f>IF(_Engine!$P$6=0,"",IF((AD325+AN325)&gt;0,AD325+AN325,""))</f>
        <v/>
      </c>
      <c r="I325" s="18" t="str">
        <f>IF(_Engine!$P$7=0,"",IF((AE325+AO325)&gt;0,AE325+AO325,""))</f>
        <v/>
      </c>
      <c r="J325" s="18" t="str">
        <f>IF(_Engine!$P$8=0,"",IF((AF325+AP325)&gt;0,AF325+AP325,""))</f>
        <v/>
      </c>
      <c r="K325" s="18" t="str">
        <f>IF(_Engine!$P$9=0,"",IF((AG325+AQ325)&gt;0,AG325+AQ325,""))</f>
        <v/>
      </c>
      <c r="L325" s="18" t="str">
        <f>IF(_Engine!$P$10=0,"",IF((AH325+AR325)&gt;0,AH325+AR325,""))</f>
        <v/>
      </c>
      <c r="M325" s="18" t="str">
        <f>IF(_Engine!$P$11=0,"",IF((AI325+AS325)&gt;0,AI325+AS325,""))</f>
        <v/>
      </c>
      <c r="N325" s="18" t="str">
        <f>IF(_Engine!$P$12=0,"",IF((AJ325+AT325)&gt;0,AJ325+AT325,""))</f>
        <v/>
      </c>
      <c r="O325" s="27">
        <f t="shared" si="13"/>
        <v>0</v>
      </c>
      <c r="Q325" s="28">
        <f>IF(AND(_Engine!$P$3=1,AU324&gt;0),ROUND(AU324*_Engine!$N$3/12,2),0)</f>
        <v>0</v>
      </c>
      <c r="R325" s="28">
        <f>IF(AND(_Engine!$P$4=1,AV324&gt;0),ROUND(AV324*_Engine!$N$4/12,2),0)</f>
        <v>0</v>
      </c>
      <c r="S325" s="28">
        <f>IF(AND(_Engine!$P$5=1,AW324&gt;0),ROUND(AW324*_Engine!$N$5/12,2),0)</f>
        <v>0</v>
      </c>
      <c r="T325" s="28">
        <f>IF(AND(_Engine!$P$6=1,AX324&gt;0),ROUND(AX324*_Engine!$N$6/12,2),0)</f>
        <v>0</v>
      </c>
      <c r="U325" s="28">
        <f>IF(AND(_Engine!$P$7=1,AY324&gt;0),ROUND(AY324*_Engine!$N$7/12,2),0)</f>
        <v>0</v>
      </c>
      <c r="V325" s="28">
        <f>IF(AND(_Engine!$P$8=1,AZ324&gt;0),ROUND(AZ324*_Engine!$N$8/12,2),0)</f>
        <v>0</v>
      </c>
      <c r="W325" s="28">
        <f>IF(AND(_Engine!$P$9=1,BA324&gt;0),ROUND(BA324*_Engine!$N$9/12,2),0)</f>
        <v>0</v>
      </c>
      <c r="X325" s="28">
        <f>IF(AND(_Engine!$P$10=1,BB324&gt;0),ROUND(BB324*_Engine!$N$10/12,2),0)</f>
        <v>0</v>
      </c>
      <c r="Y325" s="28">
        <f>IF(AND(_Engine!$P$11=1,BC324&gt;0),ROUND(BC324*_Engine!$N$11/12,2),0)</f>
        <v>0</v>
      </c>
      <c r="Z325" s="28">
        <f>IF(AND(_Engine!$P$12=1,BD324&gt;0),ROUND(BD324*_Engine!$N$12/12,2),0)</f>
        <v>0</v>
      </c>
      <c r="AA325" s="28">
        <f>IF(AND(_Engine!$P$3=1,AU324&gt;0),ROUND(MIN(_Engine!$O$3,AU324+Q325),2),0)</f>
        <v>0</v>
      </c>
      <c r="AB325" s="28">
        <f>IF(AND(_Engine!$P$4=1,AV324&gt;0),ROUND(MIN(_Engine!$O$4,AV324+R325),2),0)</f>
        <v>0</v>
      </c>
      <c r="AC325" s="28">
        <f>IF(AND(_Engine!$P$5=1,AW324&gt;0),ROUND(MIN(_Engine!$O$5,AW324+S325),2),0)</f>
        <v>0</v>
      </c>
      <c r="AD325" s="28">
        <f>IF(AND(_Engine!$P$6=1,AX324&gt;0),ROUND(MIN(_Engine!$O$6,AX324+T325),2),0)</f>
        <v>0</v>
      </c>
      <c r="AE325" s="28">
        <f>IF(AND(_Engine!$P$7=1,AY324&gt;0),ROUND(MIN(_Engine!$O$7,AY324+U325),2),0)</f>
        <v>0</v>
      </c>
      <c r="AF325" s="28">
        <f>IF(AND(_Engine!$P$8=1,AZ324&gt;0),ROUND(MIN(_Engine!$O$8,AZ324+V325),2),0)</f>
        <v>0</v>
      </c>
      <c r="AG325" s="28">
        <f>IF(AND(_Engine!$P$9=1,BA324&gt;0),ROUND(MIN(_Engine!$O$9,BA324+W325),2),0)</f>
        <v>0</v>
      </c>
      <c r="AH325" s="28">
        <f>IF(AND(_Engine!$P$10=1,BB324&gt;0),ROUND(MIN(_Engine!$O$10,BB324+X325),2),0)</f>
        <v>0</v>
      </c>
      <c r="AI325" s="28">
        <f>IF(AND(_Engine!$P$11=1,BC324&gt;0),ROUND(MIN(_Engine!$O$11,BC324+Y325),2),0)</f>
        <v>0</v>
      </c>
      <c r="AJ325" s="28">
        <f>IF(AND(_Engine!$P$12=1,BD324&gt;0),ROUND(MIN(_Engine!$O$12,BD324+Z325),2),0)</f>
        <v>0</v>
      </c>
      <c r="AK325" s="28">
        <f>IF(AND(_Engine!$P$3=1,AU324&gt;0),ROUND(MAX(0,MIN(AU324+Q325-AA325,BE325-0)),2),0)</f>
        <v>0</v>
      </c>
      <c r="AL325" s="28">
        <f>IF(AND(_Engine!$P$4=1,AV324&gt;0),ROUND(MAX(0,MIN(AV324+R325-AB325,BE325-SUM(AK325:AK325))),2),0)</f>
        <v>0</v>
      </c>
      <c r="AM325" s="28">
        <f>IF(AND(_Engine!$P$5=1,AW324&gt;0),ROUND(MAX(0,MIN(AW324+S325-AC325,BE325-SUM(AK325:AL325))),2),0)</f>
        <v>0</v>
      </c>
      <c r="AN325" s="28">
        <f>IF(AND(_Engine!$P$6=1,AX324&gt;0),ROUND(MAX(0,MIN(AX324+T325-AD325,BE325-SUM(AK325:AM325))),2),0)</f>
        <v>0</v>
      </c>
      <c r="AO325" s="28">
        <f>IF(AND(_Engine!$P$7=1,AY324&gt;0),ROUND(MAX(0,MIN(AY324+U325-AE325,BE325-SUM(AK325:AN325))),2),0)</f>
        <v>0</v>
      </c>
      <c r="AP325" s="28">
        <f>IF(AND(_Engine!$P$8=1,AZ324&gt;0),ROUND(MAX(0,MIN(AZ324+V325-AF325,BE325-SUM(AK325:AO325))),2),0)</f>
        <v>0</v>
      </c>
      <c r="AQ325" s="28">
        <f>IF(AND(_Engine!$P$9=1,BA324&gt;0),ROUND(MAX(0,MIN(BA324+W325-AG325,BE325-SUM(AK325:AP325))),2),0)</f>
        <v>0</v>
      </c>
      <c r="AR325" s="28">
        <f>IF(AND(_Engine!$P$10=1,BB324&gt;0),ROUND(MAX(0,MIN(BB324+X325-AH325,BE325-SUM(AK325:AQ325))),2),0)</f>
        <v>0</v>
      </c>
      <c r="AS325" s="28">
        <f>IF(AND(_Engine!$P$11=1,BC324&gt;0),ROUND(MAX(0,MIN(BC324+Y325-AI325,BE325-SUM(AK325:AR325))),2),0)</f>
        <v>0</v>
      </c>
      <c r="AT325" s="28">
        <f>IF(AND(_Engine!$P$12=1,BD324&gt;0),ROUND(MAX(0,MIN(BD324+Z325-AJ325,BE325-SUM(AK325:AS325))),2),0)</f>
        <v>0</v>
      </c>
      <c r="AU325" s="28">
        <f>IF(_Engine!$P$3=1,MAX(0,ROUND(AU324+Q325-AA325-AK325,2)),0)</f>
        <v>0</v>
      </c>
      <c r="AV325" s="28">
        <f>IF(_Engine!$P$4=1,MAX(0,ROUND(AV324+R325-AB325-AL325,2)),0)</f>
        <v>0</v>
      </c>
      <c r="AW325" s="28">
        <f>IF(_Engine!$P$5=1,MAX(0,ROUND(AW324+S325-AC325-AM325,2)),0)</f>
        <v>0</v>
      </c>
      <c r="AX325" s="28">
        <f>IF(_Engine!$P$6=1,MAX(0,ROUND(AX324+T325-AD325-AN325,2)),0)</f>
        <v>0</v>
      </c>
      <c r="AY325" s="28">
        <f>IF(_Engine!$P$7=1,MAX(0,ROUND(AY324+U325-AE325-AO325,2)),0)</f>
        <v>0</v>
      </c>
      <c r="AZ325" s="28">
        <f>IF(_Engine!$P$8=1,MAX(0,ROUND(AZ324+V325-AF325-AP325,2)),0)</f>
        <v>0</v>
      </c>
      <c r="BA325" s="28">
        <f>IF(_Engine!$P$9=1,MAX(0,ROUND(BA324+W325-AG325-AQ325,2)),0)</f>
        <v>0</v>
      </c>
      <c r="BB325" s="28">
        <f>IF(_Engine!$P$10=1,MAX(0,ROUND(BB324+X325-AH325-AR325,2)),0)</f>
        <v>0</v>
      </c>
      <c r="BC325" s="28">
        <f>IF(_Engine!$P$11=1,MAX(0,ROUND(BC324+Y325-AI325-AS325,2)),0)</f>
        <v>0</v>
      </c>
      <c r="BD325" s="28">
        <f>IF(_Engine!$P$12=1,MAX(0,ROUND(BD324+Z325-AJ325-AT325,2)),0)</f>
        <v>0</v>
      </c>
      <c r="BE325" s="28">
        <f>ROUND(IFERROR('Debt Planner'!$C$8,0)+IFERROR(C325,0)+MAX(0,_Engine!$E$14-SUM(AA325:AJ325)),2)</f>
        <v>0</v>
      </c>
    </row>
    <row r="326" spans="1:57" x14ac:dyDescent="0.3">
      <c r="A326" s="24">
        <v>318</v>
      </c>
      <c r="B326" s="25">
        <f t="shared" ca="1" si="14"/>
        <v>55844</v>
      </c>
      <c r="C326" s="26">
        <v>0</v>
      </c>
      <c r="D326" s="27">
        <f t="shared" si="12"/>
        <v>0</v>
      </c>
      <c r="E326" s="18" t="str">
        <f>IF(_Engine!$P$3=0,"",IF((AA326+AK326)&gt;0,AA326+AK326,""))</f>
        <v/>
      </c>
      <c r="F326" s="18" t="str">
        <f>IF(_Engine!$P$4=0,"",IF((AB326+AL326)&gt;0,AB326+AL326,""))</f>
        <v/>
      </c>
      <c r="G326" s="18" t="str">
        <f>IF(_Engine!$P$5=0,"",IF((AC326+AM326)&gt;0,AC326+AM326,""))</f>
        <v/>
      </c>
      <c r="H326" s="18" t="str">
        <f>IF(_Engine!$P$6=0,"",IF((AD326+AN326)&gt;0,AD326+AN326,""))</f>
        <v/>
      </c>
      <c r="I326" s="18" t="str">
        <f>IF(_Engine!$P$7=0,"",IF((AE326+AO326)&gt;0,AE326+AO326,""))</f>
        <v/>
      </c>
      <c r="J326" s="18" t="str">
        <f>IF(_Engine!$P$8=0,"",IF((AF326+AP326)&gt;0,AF326+AP326,""))</f>
        <v/>
      </c>
      <c r="K326" s="18" t="str">
        <f>IF(_Engine!$P$9=0,"",IF((AG326+AQ326)&gt;0,AG326+AQ326,""))</f>
        <v/>
      </c>
      <c r="L326" s="18" t="str">
        <f>IF(_Engine!$P$10=0,"",IF((AH326+AR326)&gt;0,AH326+AR326,""))</f>
        <v/>
      </c>
      <c r="M326" s="18" t="str">
        <f>IF(_Engine!$P$11=0,"",IF((AI326+AS326)&gt;0,AI326+AS326,""))</f>
        <v/>
      </c>
      <c r="N326" s="18" t="str">
        <f>IF(_Engine!$P$12=0,"",IF((AJ326+AT326)&gt;0,AJ326+AT326,""))</f>
        <v/>
      </c>
      <c r="O326" s="27">
        <f t="shared" si="13"/>
        <v>0</v>
      </c>
      <c r="Q326" s="28">
        <f>IF(AND(_Engine!$P$3=1,AU325&gt;0),ROUND(AU325*_Engine!$N$3/12,2),0)</f>
        <v>0</v>
      </c>
      <c r="R326" s="28">
        <f>IF(AND(_Engine!$P$4=1,AV325&gt;0),ROUND(AV325*_Engine!$N$4/12,2),0)</f>
        <v>0</v>
      </c>
      <c r="S326" s="28">
        <f>IF(AND(_Engine!$P$5=1,AW325&gt;0),ROUND(AW325*_Engine!$N$5/12,2),0)</f>
        <v>0</v>
      </c>
      <c r="T326" s="28">
        <f>IF(AND(_Engine!$P$6=1,AX325&gt;0),ROUND(AX325*_Engine!$N$6/12,2),0)</f>
        <v>0</v>
      </c>
      <c r="U326" s="28">
        <f>IF(AND(_Engine!$P$7=1,AY325&gt;0),ROUND(AY325*_Engine!$N$7/12,2),0)</f>
        <v>0</v>
      </c>
      <c r="V326" s="28">
        <f>IF(AND(_Engine!$P$8=1,AZ325&gt;0),ROUND(AZ325*_Engine!$N$8/12,2),0)</f>
        <v>0</v>
      </c>
      <c r="W326" s="28">
        <f>IF(AND(_Engine!$P$9=1,BA325&gt;0),ROUND(BA325*_Engine!$N$9/12,2),0)</f>
        <v>0</v>
      </c>
      <c r="X326" s="28">
        <f>IF(AND(_Engine!$P$10=1,BB325&gt;0),ROUND(BB325*_Engine!$N$10/12,2),0)</f>
        <v>0</v>
      </c>
      <c r="Y326" s="28">
        <f>IF(AND(_Engine!$P$11=1,BC325&gt;0),ROUND(BC325*_Engine!$N$11/12,2),0)</f>
        <v>0</v>
      </c>
      <c r="Z326" s="28">
        <f>IF(AND(_Engine!$P$12=1,BD325&gt;0),ROUND(BD325*_Engine!$N$12/12,2),0)</f>
        <v>0</v>
      </c>
      <c r="AA326" s="28">
        <f>IF(AND(_Engine!$P$3=1,AU325&gt;0),ROUND(MIN(_Engine!$O$3,AU325+Q326),2),0)</f>
        <v>0</v>
      </c>
      <c r="AB326" s="28">
        <f>IF(AND(_Engine!$P$4=1,AV325&gt;0),ROUND(MIN(_Engine!$O$4,AV325+R326),2),0)</f>
        <v>0</v>
      </c>
      <c r="AC326" s="28">
        <f>IF(AND(_Engine!$P$5=1,AW325&gt;0),ROUND(MIN(_Engine!$O$5,AW325+S326),2),0)</f>
        <v>0</v>
      </c>
      <c r="AD326" s="28">
        <f>IF(AND(_Engine!$P$6=1,AX325&gt;0),ROUND(MIN(_Engine!$O$6,AX325+T326),2),0)</f>
        <v>0</v>
      </c>
      <c r="AE326" s="28">
        <f>IF(AND(_Engine!$P$7=1,AY325&gt;0),ROUND(MIN(_Engine!$O$7,AY325+U326),2),0)</f>
        <v>0</v>
      </c>
      <c r="AF326" s="28">
        <f>IF(AND(_Engine!$P$8=1,AZ325&gt;0),ROUND(MIN(_Engine!$O$8,AZ325+V326),2),0)</f>
        <v>0</v>
      </c>
      <c r="AG326" s="28">
        <f>IF(AND(_Engine!$P$9=1,BA325&gt;0),ROUND(MIN(_Engine!$O$9,BA325+W326),2),0)</f>
        <v>0</v>
      </c>
      <c r="AH326" s="28">
        <f>IF(AND(_Engine!$P$10=1,BB325&gt;0),ROUND(MIN(_Engine!$O$10,BB325+X326),2),0)</f>
        <v>0</v>
      </c>
      <c r="AI326" s="28">
        <f>IF(AND(_Engine!$P$11=1,BC325&gt;0),ROUND(MIN(_Engine!$O$11,BC325+Y326),2),0)</f>
        <v>0</v>
      </c>
      <c r="AJ326" s="28">
        <f>IF(AND(_Engine!$P$12=1,BD325&gt;0),ROUND(MIN(_Engine!$O$12,BD325+Z326),2),0)</f>
        <v>0</v>
      </c>
      <c r="AK326" s="28">
        <f>IF(AND(_Engine!$P$3=1,AU325&gt;0),ROUND(MAX(0,MIN(AU325+Q326-AA326,BE326-0)),2),0)</f>
        <v>0</v>
      </c>
      <c r="AL326" s="28">
        <f>IF(AND(_Engine!$P$4=1,AV325&gt;0),ROUND(MAX(0,MIN(AV325+R326-AB326,BE326-SUM(AK326:AK326))),2),0)</f>
        <v>0</v>
      </c>
      <c r="AM326" s="28">
        <f>IF(AND(_Engine!$P$5=1,AW325&gt;0),ROUND(MAX(0,MIN(AW325+S326-AC326,BE326-SUM(AK326:AL326))),2),0)</f>
        <v>0</v>
      </c>
      <c r="AN326" s="28">
        <f>IF(AND(_Engine!$P$6=1,AX325&gt;0),ROUND(MAX(0,MIN(AX325+T326-AD326,BE326-SUM(AK326:AM326))),2),0)</f>
        <v>0</v>
      </c>
      <c r="AO326" s="28">
        <f>IF(AND(_Engine!$P$7=1,AY325&gt;0),ROUND(MAX(0,MIN(AY325+U326-AE326,BE326-SUM(AK326:AN326))),2),0)</f>
        <v>0</v>
      </c>
      <c r="AP326" s="28">
        <f>IF(AND(_Engine!$P$8=1,AZ325&gt;0),ROUND(MAX(0,MIN(AZ325+V326-AF326,BE326-SUM(AK326:AO326))),2),0)</f>
        <v>0</v>
      </c>
      <c r="AQ326" s="28">
        <f>IF(AND(_Engine!$P$9=1,BA325&gt;0),ROUND(MAX(0,MIN(BA325+W326-AG326,BE326-SUM(AK326:AP326))),2),0)</f>
        <v>0</v>
      </c>
      <c r="AR326" s="28">
        <f>IF(AND(_Engine!$P$10=1,BB325&gt;0),ROUND(MAX(0,MIN(BB325+X326-AH326,BE326-SUM(AK326:AQ326))),2),0)</f>
        <v>0</v>
      </c>
      <c r="AS326" s="28">
        <f>IF(AND(_Engine!$P$11=1,BC325&gt;0),ROUND(MAX(0,MIN(BC325+Y326-AI326,BE326-SUM(AK326:AR326))),2),0)</f>
        <v>0</v>
      </c>
      <c r="AT326" s="28">
        <f>IF(AND(_Engine!$P$12=1,BD325&gt;0),ROUND(MAX(0,MIN(BD325+Z326-AJ326,BE326-SUM(AK326:AS326))),2),0)</f>
        <v>0</v>
      </c>
      <c r="AU326" s="28">
        <f>IF(_Engine!$P$3=1,MAX(0,ROUND(AU325+Q326-AA326-AK326,2)),0)</f>
        <v>0</v>
      </c>
      <c r="AV326" s="28">
        <f>IF(_Engine!$P$4=1,MAX(0,ROUND(AV325+R326-AB326-AL326,2)),0)</f>
        <v>0</v>
      </c>
      <c r="AW326" s="28">
        <f>IF(_Engine!$P$5=1,MAX(0,ROUND(AW325+S326-AC326-AM326,2)),0)</f>
        <v>0</v>
      </c>
      <c r="AX326" s="28">
        <f>IF(_Engine!$P$6=1,MAX(0,ROUND(AX325+T326-AD326-AN326,2)),0)</f>
        <v>0</v>
      </c>
      <c r="AY326" s="28">
        <f>IF(_Engine!$P$7=1,MAX(0,ROUND(AY325+U326-AE326-AO326,2)),0)</f>
        <v>0</v>
      </c>
      <c r="AZ326" s="28">
        <f>IF(_Engine!$P$8=1,MAX(0,ROUND(AZ325+V326-AF326-AP326,2)),0)</f>
        <v>0</v>
      </c>
      <c r="BA326" s="28">
        <f>IF(_Engine!$P$9=1,MAX(0,ROUND(BA325+W326-AG326-AQ326,2)),0)</f>
        <v>0</v>
      </c>
      <c r="BB326" s="28">
        <f>IF(_Engine!$P$10=1,MAX(0,ROUND(BB325+X326-AH326-AR326,2)),0)</f>
        <v>0</v>
      </c>
      <c r="BC326" s="28">
        <f>IF(_Engine!$P$11=1,MAX(0,ROUND(BC325+Y326-AI326-AS326,2)),0)</f>
        <v>0</v>
      </c>
      <c r="BD326" s="28">
        <f>IF(_Engine!$P$12=1,MAX(0,ROUND(BD325+Z326-AJ326-AT326,2)),0)</f>
        <v>0</v>
      </c>
      <c r="BE326" s="28">
        <f>ROUND(IFERROR('Debt Planner'!$C$8,0)+IFERROR(C326,0)+MAX(0,_Engine!$E$14-SUM(AA326:AJ326)),2)</f>
        <v>0</v>
      </c>
    </row>
    <row r="327" spans="1:57" x14ac:dyDescent="0.3">
      <c r="A327" s="24">
        <v>319</v>
      </c>
      <c r="B327" s="25">
        <f t="shared" ca="1" si="14"/>
        <v>55874</v>
      </c>
      <c r="C327" s="26">
        <v>0</v>
      </c>
      <c r="D327" s="27">
        <f t="shared" si="12"/>
        <v>0</v>
      </c>
      <c r="E327" s="18" t="str">
        <f>IF(_Engine!$P$3=0,"",IF((AA327+AK327)&gt;0,AA327+AK327,""))</f>
        <v/>
      </c>
      <c r="F327" s="18" t="str">
        <f>IF(_Engine!$P$4=0,"",IF((AB327+AL327)&gt;0,AB327+AL327,""))</f>
        <v/>
      </c>
      <c r="G327" s="18" t="str">
        <f>IF(_Engine!$P$5=0,"",IF((AC327+AM327)&gt;0,AC327+AM327,""))</f>
        <v/>
      </c>
      <c r="H327" s="18" t="str">
        <f>IF(_Engine!$P$6=0,"",IF((AD327+AN327)&gt;0,AD327+AN327,""))</f>
        <v/>
      </c>
      <c r="I327" s="18" t="str">
        <f>IF(_Engine!$P$7=0,"",IF((AE327+AO327)&gt;0,AE327+AO327,""))</f>
        <v/>
      </c>
      <c r="J327" s="18" t="str">
        <f>IF(_Engine!$P$8=0,"",IF((AF327+AP327)&gt;0,AF327+AP327,""))</f>
        <v/>
      </c>
      <c r="K327" s="18" t="str">
        <f>IF(_Engine!$P$9=0,"",IF((AG327+AQ327)&gt;0,AG327+AQ327,""))</f>
        <v/>
      </c>
      <c r="L327" s="18" t="str">
        <f>IF(_Engine!$P$10=0,"",IF((AH327+AR327)&gt;0,AH327+AR327,""))</f>
        <v/>
      </c>
      <c r="M327" s="18" t="str">
        <f>IF(_Engine!$P$11=0,"",IF((AI327+AS327)&gt;0,AI327+AS327,""))</f>
        <v/>
      </c>
      <c r="N327" s="18" t="str">
        <f>IF(_Engine!$P$12=0,"",IF((AJ327+AT327)&gt;0,AJ327+AT327,""))</f>
        <v/>
      </c>
      <c r="O327" s="27">
        <f t="shared" si="13"/>
        <v>0</v>
      </c>
      <c r="Q327" s="28">
        <f>IF(AND(_Engine!$P$3=1,AU326&gt;0),ROUND(AU326*_Engine!$N$3/12,2),0)</f>
        <v>0</v>
      </c>
      <c r="R327" s="28">
        <f>IF(AND(_Engine!$P$4=1,AV326&gt;0),ROUND(AV326*_Engine!$N$4/12,2),0)</f>
        <v>0</v>
      </c>
      <c r="S327" s="28">
        <f>IF(AND(_Engine!$P$5=1,AW326&gt;0),ROUND(AW326*_Engine!$N$5/12,2),0)</f>
        <v>0</v>
      </c>
      <c r="T327" s="28">
        <f>IF(AND(_Engine!$P$6=1,AX326&gt;0),ROUND(AX326*_Engine!$N$6/12,2),0)</f>
        <v>0</v>
      </c>
      <c r="U327" s="28">
        <f>IF(AND(_Engine!$P$7=1,AY326&gt;0),ROUND(AY326*_Engine!$N$7/12,2),0)</f>
        <v>0</v>
      </c>
      <c r="V327" s="28">
        <f>IF(AND(_Engine!$P$8=1,AZ326&gt;0),ROUND(AZ326*_Engine!$N$8/12,2),0)</f>
        <v>0</v>
      </c>
      <c r="W327" s="28">
        <f>IF(AND(_Engine!$P$9=1,BA326&gt;0),ROUND(BA326*_Engine!$N$9/12,2),0)</f>
        <v>0</v>
      </c>
      <c r="X327" s="28">
        <f>IF(AND(_Engine!$P$10=1,BB326&gt;0),ROUND(BB326*_Engine!$N$10/12,2),0)</f>
        <v>0</v>
      </c>
      <c r="Y327" s="28">
        <f>IF(AND(_Engine!$P$11=1,BC326&gt;0),ROUND(BC326*_Engine!$N$11/12,2),0)</f>
        <v>0</v>
      </c>
      <c r="Z327" s="28">
        <f>IF(AND(_Engine!$P$12=1,BD326&gt;0),ROUND(BD326*_Engine!$N$12/12,2),0)</f>
        <v>0</v>
      </c>
      <c r="AA327" s="28">
        <f>IF(AND(_Engine!$P$3=1,AU326&gt;0),ROUND(MIN(_Engine!$O$3,AU326+Q327),2),0)</f>
        <v>0</v>
      </c>
      <c r="AB327" s="28">
        <f>IF(AND(_Engine!$P$4=1,AV326&gt;0),ROUND(MIN(_Engine!$O$4,AV326+R327),2),0)</f>
        <v>0</v>
      </c>
      <c r="AC327" s="28">
        <f>IF(AND(_Engine!$P$5=1,AW326&gt;0),ROUND(MIN(_Engine!$O$5,AW326+S327),2),0)</f>
        <v>0</v>
      </c>
      <c r="AD327" s="28">
        <f>IF(AND(_Engine!$P$6=1,AX326&gt;0),ROUND(MIN(_Engine!$O$6,AX326+T327),2),0)</f>
        <v>0</v>
      </c>
      <c r="AE327" s="28">
        <f>IF(AND(_Engine!$P$7=1,AY326&gt;0),ROUND(MIN(_Engine!$O$7,AY326+U327),2),0)</f>
        <v>0</v>
      </c>
      <c r="AF327" s="28">
        <f>IF(AND(_Engine!$P$8=1,AZ326&gt;0),ROUND(MIN(_Engine!$O$8,AZ326+V327),2),0)</f>
        <v>0</v>
      </c>
      <c r="AG327" s="28">
        <f>IF(AND(_Engine!$P$9=1,BA326&gt;0),ROUND(MIN(_Engine!$O$9,BA326+W327),2),0)</f>
        <v>0</v>
      </c>
      <c r="AH327" s="28">
        <f>IF(AND(_Engine!$P$10=1,BB326&gt;0),ROUND(MIN(_Engine!$O$10,BB326+X327),2),0)</f>
        <v>0</v>
      </c>
      <c r="AI327" s="28">
        <f>IF(AND(_Engine!$P$11=1,BC326&gt;0),ROUND(MIN(_Engine!$O$11,BC326+Y327),2),0)</f>
        <v>0</v>
      </c>
      <c r="AJ327" s="28">
        <f>IF(AND(_Engine!$P$12=1,BD326&gt;0),ROUND(MIN(_Engine!$O$12,BD326+Z327),2),0)</f>
        <v>0</v>
      </c>
      <c r="AK327" s="28">
        <f>IF(AND(_Engine!$P$3=1,AU326&gt;0),ROUND(MAX(0,MIN(AU326+Q327-AA327,BE327-0)),2),0)</f>
        <v>0</v>
      </c>
      <c r="AL327" s="28">
        <f>IF(AND(_Engine!$P$4=1,AV326&gt;0),ROUND(MAX(0,MIN(AV326+R327-AB327,BE327-SUM(AK327:AK327))),2),0)</f>
        <v>0</v>
      </c>
      <c r="AM327" s="28">
        <f>IF(AND(_Engine!$P$5=1,AW326&gt;0),ROUND(MAX(0,MIN(AW326+S327-AC327,BE327-SUM(AK327:AL327))),2),0)</f>
        <v>0</v>
      </c>
      <c r="AN327" s="28">
        <f>IF(AND(_Engine!$P$6=1,AX326&gt;0),ROUND(MAX(0,MIN(AX326+T327-AD327,BE327-SUM(AK327:AM327))),2),0)</f>
        <v>0</v>
      </c>
      <c r="AO327" s="28">
        <f>IF(AND(_Engine!$P$7=1,AY326&gt;0),ROUND(MAX(0,MIN(AY326+U327-AE327,BE327-SUM(AK327:AN327))),2),0)</f>
        <v>0</v>
      </c>
      <c r="AP327" s="28">
        <f>IF(AND(_Engine!$P$8=1,AZ326&gt;0),ROUND(MAX(0,MIN(AZ326+V327-AF327,BE327-SUM(AK327:AO327))),2),0)</f>
        <v>0</v>
      </c>
      <c r="AQ327" s="28">
        <f>IF(AND(_Engine!$P$9=1,BA326&gt;0),ROUND(MAX(0,MIN(BA326+W327-AG327,BE327-SUM(AK327:AP327))),2),0)</f>
        <v>0</v>
      </c>
      <c r="AR327" s="28">
        <f>IF(AND(_Engine!$P$10=1,BB326&gt;0),ROUND(MAX(0,MIN(BB326+X327-AH327,BE327-SUM(AK327:AQ327))),2),0)</f>
        <v>0</v>
      </c>
      <c r="AS327" s="28">
        <f>IF(AND(_Engine!$P$11=1,BC326&gt;0),ROUND(MAX(0,MIN(BC326+Y327-AI327,BE327-SUM(AK327:AR327))),2),0)</f>
        <v>0</v>
      </c>
      <c r="AT327" s="28">
        <f>IF(AND(_Engine!$P$12=1,BD326&gt;0),ROUND(MAX(0,MIN(BD326+Z327-AJ327,BE327-SUM(AK327:AS327))),2),0)</f>
        <v>0</v>
      </c>
      <c r="AU327" s="28">
        <f>IF(_Engine!$P$3=1,MAX(0,ROUND(AU326+Q327-AA327-AK327,2)),0)</f>
        <v>0</v>
      </c>
      <c r="AV327" s="28">
        <f>IF(_Engine!$P$4=1,MAX(0,ROUND(AV326+R327-AB327-AL327,2)),0)</f>
        <v>0</v>
      </c>
      <c r="AW327" s="28">
        <f>IF(_Engine!$P$5=1,MAX(0,ROUND(AW326+S327-AC327-AM327,2)),0)</f>
        <v>0</v>
      </c>
      <c r="AX327" s="28">
        <f>IF(_Engine!$P$6=1,MAX(0,ROUND(AX326+T327-AD327-AN327,2)),0)</f>
        <v>0</v>
      </c>
      <c r="AY327" s="28">
        <f>IF(_Engine!$P$7=1,MAX(0,ROUND(AY326+U327-AE327-AO327,2)),0)</f>
        <v>0</v>
      </c>
      <c r="AZ327" s="28">
        <f>IF(_Engine!$P$8=1,MAX(0,ROUND(AZ326+V327-AF327-AP327,2)),0)</f>
        <v>0</v>
      </c>
      <c r="BA327" s="28">
        <f>IF(_Engine!$P$9=1,MAX(0,ROUND(BA326+W327-AG327-AQ327,2)),0)</f>
        <v>0</v>
      </c>
      <c r="BB327" s="28">
        <f>IF(_Engine!$P$10=1,MAX(0,ROUND(BB326+X327-AH327-AR327,2)),0)</f>
        <v>0</v>
      </c>
      <c r="BC327" s="28">
        <f>IF(_Engine!$P$11=1,MAX(0,ROUND(BC326+Y327-AI327-AS327,2)),0)</f>
        <v>0</v>
      </c>
      <c r="BD327" s="28">
        <f>IF(_Engine!$P$12=1,MAX(0,ROUND(BD326+Z327-AJ327-AT327,2)),0)</f>
        <v>0</v>
      </c>
      <c r="BE327" s="28">
        <f>ROUND(IFERROR('Debt Planner'!$C$8,0)+IFERROR(C327,0)+MAX(0,_Engine!$E$14-SUM(AA327:AJ327)),2)</f>
        <v>0</v>
      </c>
    </row>
    <row r="328" spans="1:57" x14ac:dyDescent="0.3">
      <c r="A328" s="24">
        <v>320</v>
      </c>
      <c r="B328" s="25">
        <f t="shared" ca="1" si="14"/>
        <v>55905</v>
      </c>
      <c r="C328" s="26">
        <v>0</v>
      </c>
      <c r="D328" s="27">
        <f t="shared" si="12"/>
        <v>0</v>
      </c>
      <c r="E328" s="18" t="str">
        <f>IF(_Engine!$P$3=0,"",IF((AA328+AK328)&gt;0,AA328+AK328,""))</f>
        <v/>
      </c>
      <c r="F328" s="18" t="str">
        <f>IF(_Engine!$P$4=0,"",IF((AB328+AL328)&gt;0,AB328+AL328,""))</f>
        <v/>
      </c>
      <c r="G328" s="18" t="str">
        <f>IF(_Engine!$P$5=0,"",IF((AC328+AM328)&gt;0,AC328+AM328,""))</f>
        <v/>
      </c>
      <c r="H328" s="18" t="str">
        <f>IF(_Engine!$P$6=0,"",IF((AD328+AN328)&gt;0,AD328+AN328,""))</f>
        <v/>
      </c>
      <c r="I328" s="18" t="str">
        <f>IF(_Engine!$P$7=0,"",IF((AE328+AO328)&gt;0,AE328+AO328,""))</f>
        <v/>
      </c>
      <c r="J328" s="18" t="str">
        <f>IF(_Engine!$P$8=0,"",IF((AF328+AP328)&gt;0,AF328+AP328,""))</f>
        <v/>
      </c>
      <c r="K328" s="18" t="str">
        <f>IF(_Engine!$P$9=0,"",IF((AG328+AQ328)&gt;0,AG328+AQ328,""))</f>
        <v/>
      </c>
      <c r="L328" s="18" t="str">
        <f>IF(_Engine!$P$10=0,"",IF((AH328+AR328)&gt;0,AH328+AR328,""))</f>
        <v/>
      </c>
      <c r="M328" s="18" t="str">
        <f>IF(_Engine!$P$11=0,"",IF((AI328+AS328)&gt;0,AI328+AS328,""))</f>
        <v/>
      </c>
      <c r="N328" s="18" t="str">
        <f>IF(_Engine!$P$12=0,"",IF((AJ328+AT328)&gt;0,AJ328+AT328,""))</f>
        <v/>
      </c>
      <c r="O328" s="27">
        <f t="shared" si="13"/>
        <v>0</v>
      </c>
      <c r="Q328" s="28">
        <f>IF(AND(_Engine!$P$3=1,AU327&gt;0),ROUND(AU327*_Engine!$N$3/12,2),0)</f>
        <v>0</v>
      </c>
      <c r="R328" s="28">
        <f>IF(AND(_Engine!$P$4=1,AV327&gt;0),ROUND(AV327*_Engine!$N$4/12,2),0)</f>
        <v>0</v>
      </c>
      <c r="S328" s="28">
        <f>IF(AND(_Engine!$P$5=1,AW327&gt;0),ROUND(AW327*_Engine!$N$5/12,2),0)</f>
        <v>0</v>
      </c>
      <c r="T328" s="28">
        <f>IF(AND(_Engine!$P$6=1,AX327&gt;0),ROUND(AX327*_Engine!$N$6/12,2),0)</f>
        <v>0</v>
      </c>
      <c r="U328" s="28">
        <f>IF(AND(_Engine!$P$7=1,AY327&gt;0),ROUND(AY327*_Engine!$N$7/12,2),0)</f>
        <v>0</v>
      </c>
      <c r="V328" s="28">
        <f>IF(AND(_Engine!$P$8=1,AZ327&gt;0),ROUND(AZ327*_Engine!$N$8/12,2),0)</f>
        <v>0</v>
      </c>
      <c r="W328" s="28">
        <f>IF(AND(_Engine!$P$9=1,BA327&gt;0),ROUND(BA327*_Engine!$N$9/12,2),0)</f>
        <v>0</v>
      </c>
      <c r="X328" s="28">
        <f>IF(AND(_Engine!$P$10=1,BB327&gt;0),ROUND(BB327*_Engine!$N$10/12,2),0)</f>
        <v>0</v>
      </c>
      <c r="Y328" s="28">
        <f>IF(AND(_Engine!$P$11=1,BC327&gt;0),ROUND(BC327*_Engine!$N$11/12,2),0)</f>
        <v>0</v>
      </c>
      <c r="Z328" s="28">
        <f>IF(AND(_Engine!$P$12=1,BD327&gt;0),ROUND(BD327*_Engine!$N$12/12,2),0)</f>
        <v>0</v>
      </c>
      <c r="AA328" s="28">
        <f>IF(AND(_Engine!$P$3=1,AU327&gt;0),ROUND(MIN(_Engine!$O$3,AU327+Q328),2),0)</f>
        <v>0</v>
      </c>
      <c r="AB328" s="28">
        <f>IF(AND(_Engine!$P$4=1,AV327&gt;0),ROUND(MIN(_Engine!$O$4,AV327+R328),2),0)</f>
        <v>0</v>
      </c>
      <c r="AC328" s="28">
        <f>IF(AND(_Engine!$P$5=1,AW327&gt;0),ROUND(MIN(_Engine!$O$5,AW327+S328),2),0)</f>
        <v>0</v>
      </c>
      <c r="AD328" s="28">
        <f>IF(AND(_Engine!$P$6=1,AX327&gt;0),ROUND(MIN(_Engine!$O$6,AX327+T328),2),0)</f>
        <v>0</v>
      </c>
      <c r="AE328" s="28">
        <f>IF(AND(_Engine!$P$7=1,AY327&gt;0),ROUND(MIN(_Engine!$O$7,AY327+U328),2),0)</f>
        <v>0</v>
      </c>
      <c r="AF328" s="28">
        <f>IF(AND(_Engine!$P$8=1,AZ327&gt;0),ROUND(MIN(_Engine!$O$8,AZ327+V328),2),0)</f>
        <v>0</v>
      </c>
      <c r="AG328" s="28">
        <f>IF(AND(_Engine!$P$9=1,BA327&gt;0),ROUND(MIN(_Engine!$O$9,BA327+W328),2),0)</f>
        <v>0</v>
      </c>
      <c r="AH328" s="28">
        <f>IF(AND(_Engine!$P$10=1,BB327&gt;0),ROUND(MIN(_Engine!$O$10,BB327+X328),2),0)</f>
        <v>0</v>
      </c>
      <c r="AI328" s="28">
        <f>IF(AND(_Engine!$P$11=1,BC327&gt;0),ROUND(MIN(_Engine!$O$11,BC327+Y328),2),0)</f>
        <v>0</v>
      </c>
      <c r="AJ328" s="28">
        <f>IF(AND(_Engine!$P$12=1,BD327&gt;0),ROUND(MIN(_Engine!$O$12,BD327+Z328),2),0)</f>
        <v>0</v>
      </c>
      <c r="AK328" s="28">
        <f>IF(AND(_Engine!$P$3=1,AU327&gt;0),ROUND(MAX(0,MIN(AU327+Q328-AA328,BE328-0)),2),0)</f>
        <v>0</v>
      </c>
      <c r="AL328" s="28">
        <f>IF(AND(_Engine!$P$4=1,AV327&gt;0),ROUND(MAX(0,MIN(AV327+R328-AB328,BE328-SUM(AK328:AK328))),2),0)</f>
        <v>0</v>
      </c>
      <c r="AM328" s="28">
        <f>IF(AND(_Engine!$P$5=1,AW327&gt;0),ROUND(MAX(0,MIN(AW327+S328-AC328,BE328-SUM(AK328:AL328))),2),0)</f>
        <v>0</v>
      </c>
      <c r="AN328" s="28">
        <f>IF(AND(_Engine!$P$6=1,AX327&gt;0),ROUND(MAX(0,MIN(AX327+T328-AD328,BE328-SUM(AK328:AM328))),2),0)</f>
        <v>0</v>
      </c>
      <c r="AO328" s="28">
        <f>IF(AND(_Engine!$P$7=1,AY327&gt;0),ROUND(MAX(0,MIN(AY327+U328-AE328,BE328-SUM(AK328:AN328))),2),0)</f>
        <v>0</v>
      </c>
      <c r="AP328" s="28">
        <f>IF(AND(_Engine!$P$8=1,AZ327&gt;0),ROUND(MAX(0,MIN(AZ327+V328-AF328,BE328-SUM(AK328:AO328))),2),0)</f>
        <v>0</v>
      </c>
      <c r="AQ328" s="28">
        <f>IF(AND(_Engine!$P$9=1,BA327&gt;0),ROUND(MAX(0,MIN(BA327+W328-AG328,BE328-SUM(AK328:AP328))),2),0)</f>
        <v>0</v>
      </c>
      <c r="AR328" s="28">
        <f>IF(AND(_Engine!$P$10=1,BB327&gt;0),ROUND(MAX(0,MIN(BB327+X328-AH328,BE328-SUM(AK328:AQ328))),2),0)</f>
        <v>0</v>
      </c>
      <c r="AS328" s="28">
        <f>IF(AND(_Engine!$P$11=1,BC327&gt;0),ROUND(MAX(0,MIN(BC327+Y328-AI328,BE328-SUM(AK328:AR328))),2),0)</f>
        <v>0</v>
      </c>
      <c r="AT328" s="28">
        <f>IF(AND(_Engine!$P$12=1,BD327&gt;0),ROUND(MAX(0,MIN(BD327+Z328-AJ328,BE328-SUM(AK328:AS328))),2),0)</f>
        <v>0</v>
      </c>
      <c r="AU328" s="28">
        <f>IF(_Engine!$P$3=1,MAX(0,ROUND(AU327+Q328-AA328-AK328,2)),0)</f>
        <v>0</v>
      </c>
      <c r="AV328" s="28">
        <f>IF(_Engine!$P$4=1,MAX(0,ROUND(AV327+R328-AB328-AL328,2)),0)</f>
        <v>0</v>
      </c>
      <c r="AW328" s="28">
        <f>IF(_Engine!$P$5=1,MAX(0,ROUND(AW327+S328-AC328-AM328,2)),0)</f>
        <v>0</v>
      </c>
      <c r="AX328" s="28">
        <f>IF(_Engine!$P$6=1,MAX(0,ROUND(AX327+T328-AD328-AN328,2)),0)</f>
        <v>0</v>
      </c>
      <c r="AY328" s="28">
        <f>IF(_Engine!$P$7=1,MAX(0,ROUND(AY327+U328-AE328-AO328,2)),0)</f>
        <v>0</v>
      </c>
      <c r="AZ328" s="28">
        <f>IF(_Engine!$P$8=1,MAX(0,ROUND(AZ327+V328-AF328-AP328,2)),0)</f>
        <v>0</v>
      </c>
      <c r="BA328" s="28">
        <f>IF(_Engine!$P$9=1,MAX(0,ROUND(BA327+W328-AG328-AQ328,2)),0)</f>
        <v>0</v>
      </c>
      <c r="BB328" s="28">
        <f>IF(_Engine!$P$10=1,MAX(0,ROUND(BB327+X328-AH328-AR328,2)),0)</f>
        <v>0</v>
      </c>
      <c r="BC328" s="28">
        <f>IF(_Engine!$P$11=1,MAX(0,ROUND(BC327+Y328-AI328-AS328,2)),0)</f>
        <v>0</v>
      </c>
      <c r="BD328" s="28">
        <f>IF(_Engine!$P$12=1,MAX(0,ROUND(BD327+Z328-AJ328-AT328,2)),0)</f>
        <v>0</v>
      </c>
      <c r="BE328" s="28">
        <f>ROUND(IFERROR('Debt Planner'!$C$8,0)+IFERROR(C328,0)+MAX(0,_Engine!$E$14-SUM(AA328:AJ328)),2)</f>
        <v>0</v>
      </c>
    </row>
    <row r="329" spans="1:57" x14ac:dyDescent="0.3">
      <c r="A329" s="24">
        <v>321</v>
      </c>
      <c r="B329" s="25">
        <f t="shared" ca="1" si="14"/>
        <v>55936</v>
      </c>
      <c r="C329" s="26">
        <v>0</v>
      </c>
      <c r="D329" s="27">
        <f t="shared" ref="D329:D368" si="15">ROUND(SUM(AA329:AJ329)+SUM(AK329:AT329),2)</f>
        <v>0</v>
      </c>
      <c r="E329" s="18" t="str">
        <f>IF(_Engine!$P$3=0,"",IF((AA329+AK329)&gt;0,AA329+AK329,""))</f>
        <v/>
      </c>
      <c r="F329" s="18" t="str">
        <f>IF(_Engine!$P$4=0,"",IF((AB329+AL329)&gt;0,AB329+AL329,""))</f>
        <v/>
      </c>
      <c r="G329" s="18" t="str">
        <f>IF(_Engine!$P$5=0,"",IF((AC329+AM329)&gt;0,AC329+AM329,""))</f>
        <v/>
      </c>
      <c r="H329" s="18" t="str">
        <f>IF(_Engine!$P$6=0,"",IF((AD329+AN329)&gt;0,AD329+AN329,""))</f>
        <v/>
      </c>
      <c r="I329" s="18" t="str">
        <f>IF(_Engine!$P$7=0,"",IF((AE329+AO329)&gt;0,AE329+AO329,""))</f>
        <v/>
      </c>
      <c r="J329" s="18" t="str">
        <f>IF(_Engine!$P$8=0,"",IF((AF329+AP329)&gt;0,AF329+AP329,""))</f>
        <v/>
      </c>
      <c r="K329" s="18" t="str">
        <f>IF(_Engine!$P$9=0,"",IF((AG329+AQ329)&gt;0,AG329+AQ329,""))</f>
        <v/>
      </c>
      <c r="L329" s="18" t="str">
        <f>IF(_Engine!$P$10=0,"",IF((AH329+AR329)&gt;0,AH329+AR329,""))</f>
        <v/>
      </c>
      <c r="M329" s="18" t="str">
        <f>IF(_Engine!$P$11=0,"",IF((AI329+AS329)&gt;0,AI329+AS329,""))</f>
        <v/>
      </c>
      <c r="N329" s="18" t="str">
        <f>IF(_Engine!$P$12=0,"",IF((AJ329+AT329)&gt;0,AJ329+AT329,""))</f>
        <v/>
      </c>
      <c r="O329" s="27">
        <f t="shared" ref="O329:O368" si="16">ROUND(SUM(AU329:BD329),2)</f>
        <v>0</v>
      </c>
      <c r="Q329" s="28">
        <f>IF(AND(_Engine!$P$3=1,AU328&gt;0),ROUND(AU328*_Engine!$N$3/12,2),0)</f>
        <v>0</v>
      </c>
      <c r="R329" s="28">
        <f>IF(AND(_Engine!$P$4=1,AV328&gt;0),ROUND(AV328*_Engine!$N$4/12,2),0)</f>
        <v>0</v>
      </c>
      <c r="S329" s="28">
        <f>IF(AND(_Engine!$P$5=1,AW328&gt;0),ROUND(AW328*_Engine!$N$5/12,2),0)</f>
        <v>0</v>
      </c>
      <c r="T329" s="28">
        <f>IF(AND(_Engine!$P$6=1,AX328&gt;0),ROUND(AX328*_Engine!$N$6/12,2),0)</f>
        <v>0</v>
      </c>
      <c r="U329" s="28">
        <f>IF(AND(_Engine!$P$7=1,AY328&gt;0),ROUND(AY328*_Engine!$N$7/12,2),0)</f>
        <v>0</v>
      </c>
      <c r="V329" s="28">
        <f>IF(AND(_Engine!$P$8=1,AZ328&gt;0),ROUND(AZ328*_Engine!$N$8/12,2),0)</f>
        <v>0</v>
      </c>
      <c r="W329" s="28">
        <f>IF(AND(_Engine!$P$9=1,BA328&gt;0),ROUND(BA328*_Engine!$N$9/12,2),0)</f>
        <v>0</v>
      </c>
      <c r="X329" s="28">
        <f>IF(AND(_Engine!$P$10=1,BB328&gt;0),ROUND(BB328*_Engine!$N$10/12,2),0)</f>
        <v>0</v>
      </c>
      <c r="Y329" s="28">
        <f>IF(AND(_Engine!$P$11=1,BC328&gt;0),ROUND(BC328*_Engine!$N$11/12,2),0)</f>
        <v>0</v>
      </c>
      <c r="Z329" s="28">
        <f>IF(AND(_Engine!$P$12=1,BD328&gt;0),ROUND(BD328*_Engine!$N$12/12,2),0)</f>
        <v>0</v>
      </c>
      <c r="AA329" s="28">
        <f>IF(AND(_Engine!$P$3=1,AU328&gt;0),ROUND(MIN(_Engine!$O$3,AU328+Q329),2),0)</f>
        <v>0</v>
      </c>
      <c r="AB329" s="28">
        <f>IF(AND(_Engine!$P$4=1,AV328&gt;0),ROUND(MIN(_Engine!$O$4,AV328+R329),2),0)</f>
        <v>0</v>
      </c>
      <c r="AC329" s="28">
        <f>IF(AND(_Engine!$P$5=1,AW328&gt;0),ROUND(MIN(_Engine!$O$5,AW328+S329),2),0)</f>
        <v>0</v>
      </c>
      <c r="AD329" s="28">
        <f>IF(AND(_Engine!$P$6=1,AX328&gt;0),ROUND(MIN(_Engine!$O$6,AX328+T329),2),0)</f>
        <v>0</v>
      </c>
      <c r="AE329" s="28">
        <f>IF(AND(_Engine!$P$7=1,AY328&gt;0),ROUND(MIN(_Engine!$O$7,AY328+U329),2),0)</f>
        <v>0</v>
      </c>
      <c r="AF329" s="28">
        <f>IF(AND(_Engine!$P$8=1,AZ328&gt;0),ROUND(MIN(_Engine!$O$8,AZ328+V329),2),0)</f>
        <v>0</v>
      </c>
      <c r="AG329" s="28">
        <f>IF(AND(_Engine!$P$9=1,BA328&gt;0),ROUND(MIN(_Engine!$O$9,BA328+W329),2),0)</f>
        <v>0</v>
      </c>
      <c r="AH329" s="28">
        <f>IF(AND(_Engine!$P$10=1,BB328&gt;0),ROUND(MIN(_Engine!$O$10,BB328+X329),2),0)</f>
        <v>0</v>
      </c>
      <c r="AI329" s="28">
        <f>IF(AND(_Engine!$P$11=1,BC328&gt;0),ROUND(MIN(_Engine!$O$11,BC328+Y329),2),0)</f>
        <v>0</v>
      </c>
      <c r="AJ329" s="28">
        <f>IF(AND(_Engine!$P$12=1,BD328&gt;0),ROUND(MIN(_Engine!$O$12,BD328+Z329),2),0)</f>
        <v>0</v>
      </c>
      <c r="AK329" s="28">
        <f>IF(AND(_Engine!$P$3=1,AU328&gt;0),ROUND(MAX(0,MIN(AU328+Q329-AA329,BE329-0)),2),0)</f>
        <v>0</v>
      </c>
      <c r="AL329" s="28">
        <f>IF(AND(_Engine!$P$4=1,AV328&gt;0),ROUND(MAX(0,MIN(AV328+R329-AB329,BE329-SUM(AK329:AK329))),2),0)</f>
        <v>0</v>
      </c>
      <c r="AM329" s="28">
        <f>IF(AND(_Engine!$P$5=1,AW328&gt;0),ROUND(MAX(0,MIN(AW328+S329-AC329,BE329-SUM(AK329:AL329))),2),0)</f>
        <v>0</v>
      </c>
      <c r="AN329" s="28">
        <f>IF(AND(_Engine!$P$6=1,AX328&gt;0),ROUND(MAX(0,MIN(AX328+T329-AD329,BE329-SUM(AK329:AM329))),2),0)</f>
        <v>0</v>
      </c>
      <c r="AO329" s="28">
        <f>IF(AND(_Engine!$P$7=1,AY328&gt;0),ROUND(MAX(0,MIN(AY328+U329-AE329,BE329-SUM(AK329:AN329))),2),0)</f>
        <v>0</v>
      </c>
      <c r="AP329" s="28">
        <f>IF(AND(_Engine!$P$8=1,AZ328&gt;0),ROUND(MAX(0,MIN(AZ328+V329-AF329,BE329-SUM(AK329:AO329))),2),0)</f>
        <v>0</v>
      </c>
      <c r="AQ329" s="28">
        <f>IF(AND(_Engine!$P$9=1,BA328&gt;0),ROUND(MAX(0,MIN(BA328+W329-AG329,BE329-SUM(AK329:AP329))),2),0)</f>
        <v>0</v>
      </c>
      <c r="AR329" s="28">
        <f>IF(AND(_Engine!$P$10=1,BB328&gt;0),ROUND(MAX(0,MIN(BB328+X329-AH329,BE329-SUM(AK329:AQ329))),2),0)</f>
        <v>0</v>
      </c>
      <c r="AS329" s="28">
        <f>IF(AND(_Engine!$P$11=1,BC328&gt;0),ROUND(MAX(0,MIN(BC328+Y329-AI329,BE329-SUM(AK329:AR329))),2),0)</f>
        <v>0</v>
      </c>
      <c r="AT329" s="28">
        <f>IF(AND(_Engine!$P$12=1,BD328&gt;0),ROUND(MAX(0,MIN(BD328+Z329-AJ329,BE329-SUM(AK329:AS329))),2),0)</f>
        <v>0</v>
      </c>
      <c r="AU329" s="28">
        <f>IF(_Engine!$P$3=1,MAX(0,ROUND(AU328+Q329-AA329-AK329,2)),0)</f>
        <v>0</v>
      </c>
      <c r="AV329" s="28">
        <f>IF(_Engine!$P$4=1,MAX(0,ROUND(AV328+R329-AB329-AL329,2)),0)</f>
        <v>0</v>
      </c>
      <c r="AW329" s="28">
        <f>IF(_Engine!$P$5=1,MAX(0,ROUND(AW328+S329-AC329-AM329,2)),0)</f>
        <v>0</v>
      </c>
      <c r="AX329" s="28">
        <f>IF(_Engine!$P$6=1,MAX(0,ROUND(AX328+T329-AD329-AN329,2)),0)</f>
        <v>0</v>
      </c>
      <c r="AY329" s="28">
        <f>IF(_Engine!$P$7=1,MAX(0,ROUND(AY328+U329-AE329-AO329,2)),0)</f>
        <v>0</v>
      </c>
      <c r="AZ329" s="28">
        <f>IF(_Engine!$P$8=1,MAX(0,ROUND(AZ328+V329-AF329-AP329,2)),0)</f>
        <v>0</v>
      </c>
      <c r="BA329" s="28">
        <f>IF(_Engine!$P$9=1,MAX(0,ROUND(BA328+W329-AG329-AQ329,2)),0)</f>
        <v>0</v>
      </c>
      <c r="BB329" s="28">
        <f>IF(_Engine!$P$10=1,MAX(0,ROUND(BB328+X329-AH329-AR329,2)),0)</f>
        <v>0</v>
      </c>
      <c r="BC329" s="28">
        <f>IF(_Engine!$P$11=1,MAX(0,ROUND(BC328+Y329-AI329-AS329,2)),0)</f>
        <v>0</v>
      </c>
      <c r="BD329" s="28">
        <f>IF(_Engine!$P$12=1,MAX(0,ROUND(BD328+Z329-AJ329-AT329,2)),0)</f>
        <v>0</v>
      </c>
      <c r="BE329" s="28">
        <f>ROUND(IFERROR('Debt Planner'!$C$8,0)+IFERROR(C329,0)+MAX(0,_Engine!$E$14-SUM(AA329:AJ329)),2)</f>
        <v>0</v>
      </c>
    </row>
    <row r="330" spans="1:57" x14ac:dyDescent="0.3">
      <c r="A330" s="24">
        <v>322</v>
      </c>
      <c r="B330" s="25">
        <f t="shared" ref="B330:B368" ca="1" si="17">EDATE(B329,1)</f>
        <v>55964</v>
      </c>
      <c r="C330" s="26">
        <v>0</v>
      </c>
      <c r="D330" s="27">
        <f t="shared" si="15"/>
        <v>0</v>
      </c>
      <c r="E330" s="18" t="str">
        <f>IF(_Engine!$P$3=0,"",IF((AA330+AK330)&gt;0,AA330+AK330,""))</f>
        <v/>
      </c>
      <c r="F330" s="18" t="str">
        <f>IF(_Engine!$P$4=0,"",IF((AB330+AL330)&gt;0,AB330+AL330,""))</f>
        <v/>
      </c>
      <c r="G330" s="18" t="str">
        <f>IF(_Engine!$P$5=0,"",IF((AC330+AM330)&gt;0,AC330+AM330,""))</f>
        <v/>
      </c>
      <c r="H330" s="18" t="str">
        <f>IF(_Engine!$P$6=0,"",IF((AD330+AN330)&gt;0,AD330+AN330,""))</f>
        <v/>
      </c>
      <c r="I330" s="18" t="str">
        <f>IF(_Engine!$P$7=0,"",IF((AE330+AO330)&gt;0,AE330+AO330,""))</f>
        <v/>
      </c>
      <c r="J330" s="18" t="str">
        <f>IF(_Engine!$P$8=0,"",IF((AF330+AP330)&gt;0,AF330+AP330,""))</f>
        <v/>
      </c>
      <c r="K330" s="18" t="str">
        <f>IF(_Engine!$P$9=0,"",IF((AG330+AQ330)&gt;0,AG330+AQ330,""))</f>
        <v/>
      </c>
      <c r="L330" s="18" t="str">
        <f>IF(_Engine!$P$10=0,"",IF((AH330+AR330)&gt;0,AH330+AR330,""))</f>
        <v/>
      </c>
      <c r="M330" s="18" t="str">
        <f>IF(_Engine!$P$11=0,"",IF((AI330+AS330)&gt;0,AI330+AS330,""))</f>
        <v/>
      </c>
      <c r="N330" s="18" t="str">
        <f>IF(_Engine!$P$12=0,"",IF((AJ330+AT330)&gt;0,AJ330+AT330,""))</f>
        <v/>
      </c>
      <c r="O330" s="27">
        <f t="shared" si="16"/>
        <v>0</v>
      </c>
      <c r="Q330" s="28">
        <f>IF(AND(_Engine!$P$3=1,AU329&gt;0),ROUND(AU329*_Engine!$N$3/12,2),0)</f>
        <v>0</v>
      </c>
      <c r="R330" s="28">
        <f>IF(AND(_Engine!$P$4=1,AV329&gt;0),ROUND(AV329*_Engine!$N$4/12,2),0)</f>
        <v>0</v>
      </c>
      <c r="S330" s="28">
        <f>IF(AND(_Engine!$P$5=1,AW329&gt;0),ROUND(AW329*_Engine!$N$5/12,2),0)</f>
        <v>0</v>
      </c>
      <c r="T330" s="28">
        <f>IF(AND(_Engine!$P$6=1,AX329&gt;0),ROUND(AX329*_Engine!$N$6/12,2),0)</f>
        <v>0</v>
      </c>
      <c r="U330" s="28">
        <f>IF(AND(_Engine!$P$7=1,AY329&gt;0),ROUND(AY329*_Engine!$N$7/12,2),0)</f>
        <v>0</v>
      </c>
      <c r="V330" s="28">
        <f>IF(AND(_Engine!$P$8=1,AZ329&gt;0),ROUND(AZ329*_Engine!$N$8/12,2),0)</f>
        <v>0</v>
      </c>
      <c r="W330" s="28">
        <f>IF(AND(_Engine!$P$9=1,BA329&gt;0),ROUND(BA329*_Engine!$N$9/12,2),0)</f>
        <v>0</v>
      </c>
      <c r="X330" s="28">
        <f>IF(AND(_Engine!$P$10=1,BB329&gt;0),ROUND(BB329*_Engine!$N$10/12,2),0)</f>
        <v>0</v>
      </c>
      <c r="Y330" s="28">
        <f>IF(AND(_Engine!$P$11=1,BC329&gt;0),ROUND(BC329*_Engine!$N$11/12,2),0)</f>
        <v>0</v>
      </c>
      <c r="Z330" s="28">
        <f>IF(AND(_Engine!$P$12=1,BD329&gt;0),ROUND(BD329*_Engine!$N$12/12,2),0)</f>
        <v>0</v>
      </c>
      <c r="AA330" s="28">
        <f>IF(AND(_Engine!$P$3=1,AU329&gt;0),ROUND(MIN(_Engine!$O$3,AU329+Q330),2),0)</f>
        <v>0</v>
      </c>
      <c r="AB330" s="28">
        <f>IF(AND(_Engine!$P$4=1,AV329&gt;0),ROUND(MIN(_Engine!$O$4,AV329+R330),2),0)</f>
        <v>0</v>
      </c>
      <c r="AC330" s="28">
        <f>IF(AND(_Engine!$P$5=1,AW329&gt;0),ROUND(MIN(_Engine!$O$5,AW329+S330),2),0)</f>
        <v>0</v>
      </c>
      <c r="AD330" s="28">
        <f>IF(AND(_Engine!$P$6=1,AX329&gt;0),ROUND(MIN(_Engine!$O$6,AX329+T330),2),0)</f>
        <v>0</v>
      </c>
      <c r="AE330" s="28">
        <f>IF(AND(_Engine!$P$7=1,AY329&gt;0),ROUND(MIN(_Engine!$O$7,AY329+U330),2),0)</f>
        <v>0</v>
      </c>
      <c r="AF330" s="28">
        <f>IF(AND(_Engine!$P$8=1,AZ329&gt;0),ROUND(MIN(_Engine!$O$8,AZ329+V330),2),0)</f>
        <v>0</v>
      </c>
      <c r="AG330" s="28">
        <f>IF(AND(_Engine!$P$9=1,BA329&gt;0),ROUND(MIN(_Engine!$O$9,BA329+W330),2),0)</f>
        <v>0</v>
      </c>
      <c r="AH330" s="28">
        <f>IF(AND(_Engine!$P$10=1,BB329&gt;0),ROUND(MIN(_Engine!$O$10,BB329+X330),2),0)</f>
        <v>0</v>
      </c>
      <c r="AI330" s="28">
        <f>IF(AND(_Engine!$P$11=1,BC329&gt;0),ROUND(MIN(_Engine!$O$11,BC329+Y330),2),0)</f>
        <v>0</v>
      </c>
      <c r="AJ330" s="28">
        <f>IF(AND(_Engine!$P$12=1,BD329&gt;0),ROUND(MIN(_Engine!$O$12,BD329+Z330),2),0)</f>
        <v>0</v>
      </c>
      <c r="AK330" s="28">
        <f>IF(AND(_Engine!$P$3=1,AU329&gt;0),ROUND(MAX(0,MIN(AU329+Q330-AA330,BE330-0)),2),0)</f>
        <v>0</v>
      </c>
      <c r="AL330" s="28">
        <f>IF(AND(_Engine!$P$4=1,AV329&gt;0),ROUND(MAX(0,MIN(AV329+R330-AB330,BE330-SUM(AK330:AK330))),2),0)</f>
        <v>0</v>
      </c>
      <c r="AM330" s="28">
        <f>IF(AND(_Engine!$P$5=1,AW329&gt;0),ROUND(MAX(0,MIN(AW329+S330-AC330,BE330-SUM(AK330:AL330))),2),0)</f>
        <v>0</v>
      </c>
      <c r="AN330" s="28">
        <f>IF(AND(_Engine!$P$6=1,AX329&gt;0),ROUND(MAX(0,MIN(AX329+T330-AD330,BE330-SUM(AK330:AM330))),2),0)</f>
        <v>0</v>
      </c>
      <c r="AO330" s="28">
        <f>IF(AND(_Engine!$P$7=1,AY329&gt;0),ROUND(MAX(0,MIN(AY329+U330-AE330,BE330-SUM(AK330:AN330))),2),0)</f>
        <v>0</v>
      </c>
      <c r="AP330" s="28">
        <f>IF(AND(_Engine!$P$8=1,AZ329&gt;0),ROUND(MAX(0,MIN(AZ329+V330-AF330,BE330-SUM(AK330:AO330))),2),0)</f>
        <v>0</v>
      </c>
      <c r="AQ330" s="28">
        <f>IF(AND(_Engine!$P$9=1,BA329&gt;0),ROUND(MAX(0,MIN(BA329+W330-AG330,BE330-SUM(AK330:AP330))),2),0)</f>
        <v>0</v>
      </c>
      <c r="AR330" s="28">
        <f>IF(AND(_Engine!$P$10=1,BB329&gt;0),ROUND(MAX(0,MIN(BB329+X330-AH330,BE330-SUM(AK330:AQ330))),2),0)</f>
        <v>0</v>
      </c>
      <c r="AS330" s="28">
        <f>IF(AND(_Engine!$P$11=1,BC329&gt;0),ROUND(MAX(0,MIN(BC329+Y330-AI330,BE330-SUM(AK330:AR330))),2),0)</f>
        <v>0</v>
      </c>
      <c r="AT330" s="28">
        <f>IF(AND(_Engine!$P$12=1,BD329&gt;0),ROUND(MAX(0,MIN(BD329+Z330-AJ330,BE330-SUM(AK330:AS330))),2),0)</f>
        <v>0</v>
      </c>
      <c r="AU330" s="28">
        <f>IF(_Engine!$P$3=1,MAX(0,ROUND(AU329+Q330-AA330-AK330,2)),0)</f>
        <v>0</v>
      </c>
      <c r="AV330" s="28">
        <f>IF(_Engine!$P$4=1,MAX(0,ROUND(AV329+R330-AB330-AL330,2)),0)</f>
        <v>0</v>
      </c>
      <c r="AW330" s="28">
        <f>IF(_Engine!$P$5=1,MAX(0,ROUND(AW329+S330-AC330-AM330,2)),0)</f>
        <v>0</v>
      </c>
      <c r="AX330" s="28">
        <f>IF(_Engine!$P$6=1,MAX(0,ROUND(AX329+T330-AD330-AN330,2)),0)</f>
        <v>0</v>
      </c>
      <c r="AY330" s="28">
        <f>IF(_Engine!$P$7=1,MAX(0,ROUND(AY329+U330-AE330-AO330,2)),0)</f>
        <v>0</v>
      </c>
      <c r="AZ330" s="28">
        <f>IF(_Engine!$P$8=1,MAX(0,ROUND(AZ329+V330-AF330-AP330,2)),0)</f>
        <v>0</v>
      </c>
      <c r="BA330" s="28">
        <f>IF(_Engine!$P$9=1,MAX(0,ROUND(BA329+W330-AG330-AQ330,2)),0)</f>
        <v>0</v>
      </c>
      <c r="BB330" s="28">
        <f>IF(_Engine!$P$10=1,MAX(0,ROUND(BB329+X330-AH330-AR330,2)),0)</f>
        <v>0</v>
      </c>
      <c r="BC330" s="28">
        <f>IF(_Engine!$P$11=1,MAX(0,ROUND(BC329+Y330-AI330-AS330,2)),0)</f>
        <v>0</v>
      </c>
      <c r="BD330" s="28">
        <f>IF(_Engine!$P$12=1,MAX(0,ROUND(BD329+Z330-AJ330-AT330,2)),0)</f>
        <v>0</v>
      </c>
      <c r="BE330" s="28">
        <f>ROUND(IFERROR('Debt Planner'!$C$8,0)+IFERROR(C330,0)+MAX(0,_Engine!$E$14-SUM(AA330:AJ330)),2)</f>
        <v>0</v>
      </c>
    </row>
    <row r="331" spans="1:57" x14ac:dyDescent="0.3">
      <c r="A331" s="24">
        <v>323</v>
      </c>
      <c r="B331" s="25">
        <f t="shared" ca="1" si="17"/>
        <v>55995</v>
      </c>
      <c r="C331" s="26">
        <v>0</v>
      </c>
      <c r="D331" s="27">
        <f t="shared" si="15"/>
        <v>0</v>
      </c>
      <c r="E331" s="18" t="str">
        <f>IF(_Engine!$P$3=0,"",IF((AA331+AK331)&gt;0,AA331+AK331,""))</f>
        <v/>
      </c>
      <c r="F331" s="18" t="str">
        <f>IF(_Engine!$P$4=0,"",IF((AB331+AL331)&gt;0,AB331+AL331,""))</f>
        <v/>
      </c>
      <c r="G331" s="18" t="str">
        <f>IF(_Engine!$P$5=0,"",IF((AC331+AM331)&gt;0,AC331+AM331,""))</f>
        <v/>
      </c>
      <c r="H331" s="18" t="str">
        <f>IF(_Engine!$P$6=0,"",IF((AD331+AN331)&gt;0,AD331+AN331,""))</f>
        <v/>
      </c>
      <c r="I331" s="18" t="str">
        <f>IF(_Engine!$P$7=0,"",IF((AE331+AO331)&gt;0,AE331+AO331,""))</f>
        <v/>
      </c>
      <c r="J331" s="18" t="str">
        <f>IF(_Engine!$P$8=0,"",IF((AF331+AP331)&gt;0,AF331+AP331,""))</f>
        <v/>
      </c>
      <c r="K331" s="18" t="str">
        <f>IF(_Engine!$P$9=0,"",IF((AG331+AQ331)&gt;0,AG331+AQ331,""))</f>
        <v/>
      </c>
      <c r="L331" s="18" t="str">
        <f>IF(_Engine!$P$10=0,"",IF((AH331+AR331)&gt;0,AH331+AR331,""))</f>
        <v/>
      </c>
      <c r="M331" s="18" t="str">
        <f>IF(_Engine!$P$11=0,"",IF((AI331+AS331)&gt;0,AI331+AS331,""))</f>
        <v/>
      </c>
      <c r="N331" s="18" t="str">
        <f>IF(_Engine!$P$12=0,"",IF((AJ331+AT331)&gt;0,AJ331+AT331,""))</f>
        <v/>
      </c>
      <c r="O331" s="27">
        <f t="shared" si="16"/>
        <v>0</v>
      </c>
      <c r="Q331" s="28">
        <f>IF(AND(_Engine!$P$3=1,AU330&gt;0),ROUND(AU330*_Engine!$N$3/12,2),0)</f>
        <v>0</v>
      </c>
      <c r="R331" s="28">
        <f>IF(AND(_Engine!$P$4=1,AV330&gt;0),ROUND(AV330*_Engine!$N$4/12,2),0)</f>
        <v>0</v>
      </c>
      <c r="S331" s="28">
        <f>IF(AND(_Engine!$P$5=1,AW330&gt;0),ROUND(AW330*_Engine!$N$5/12,2),0)</f>
        <v>0</v>
      </c>
      <c r="T331" s="28">
        <f>IF(AND(_Engine!$P$6=1,AX330&gt;0),ROUND(AX330*_Engine!$N$6/12,2),0)</f>
        <v>0</v>
      </c>
      <c r="U331" s="28">
        <f>IF(AND(_Engine!$P$7=1,AY330&gt;0),ROUND(AY330*_Engine!$N$7/12,2),0)</f>
        <v>0</v>
      </c>
      <c r="V331" s="28">
        <f>IF(AND(_Engine!$P$8=1,AZ330&gt;0),ROUND(AZ330*_Engine!$N$8/12,2),0)</f>
        <v>0</v>
      </c>
      <c r="W331" s="28">
        <f>IF(AND(_Engine!$P$9=1,BA330&gt;0),ROUND(BA330*_Engine!$N$9/12,2),0)</f>
        <v>0</v>
      </c>
      <c r="X331" s="28">
        <f>IF(AND(_Engine!$P$10=1,BB330&gt;0),ROUND(BB330*_Engine!$N$10/12,2),0)</f>
        <v>0</v>
      </c>
      <c r="Y331" s="28">
        <f>IF(AND(_Engine!$P$11=1,BC330&gt;0),ROUND(BC330*_Engine!$N$11/12,2),0)</f>
        <v>0</v>
      </c>
      <c r="Z331" s="28">
        <f>IF(AND(_Engine!$P$12=1,BD330&gt;0),ROUND(BD330*_Engine!$N$12/12,2),0)</f>
        <v>0</v>
      </c>
      <c r="AA331" s="28">
        <f>IF(AND(_Engine!$P$3=1,AU330&gt;0),ROUND(MIN(_Engine!$O$3,AU330+Q331),2),0)</f>
        <v>0</v>
      </c>
      <c r="AB331" s="28">
        <f>IF(AND(_Engine!$P$4=1,AV330&gt;0),ROUND(MIN(_Engine!$O$4,AV330+R331),2),0)</f>
        <v>0</v>
      </c>
      <c r="AC331" s="28">
        <f>IF(AND(_Engine!$P$5=1,AW330&gt;0),ROUND(MIN(_Engine!$O$5,AW330+S331),2),0)</f>
        <v>0</v>
      </c>
      <c r="AD331" s="28">
        <f>IF(AND(_Engine!$P$6=1,AX330&gt;0),ROUND(MIN(_Engine!$O$6,AX330+T331),2),0)</f>
        <v>0</v>
      </c>
      <c r="AE331" s="28">
        <f>IF(AND(_Engine!$P$7=1,AY330&gt;0),ROUND(MIN(_Engine!$O$7,AY330+U331),2),0)</f>
        <v>0</v>
      </c>
      <c r="AF331" s="28">
        <f>IF(AND(_Engine!$P$8=1,AZ330&gt;0),ROUND(MIN(_Engine!$O$8,AZ330+V331),2),0)</f>
        <v>0</v>
      </c>
      <c r="AG331" s="28">
        <f>IF(AND(_Engine!$P$9=1,BA330&gt;0),ROUND(MIN(_Engine!$O$9,BA330+W331),2),0)</f>
        <v>0</v>
      </c>
      <c r="AH331" s="28">
        <f>IF(AND(_Engine!$P$10=1,BB330&gt;0),ROUND(MIN(_Engine!$O$10,BB330+X331),2),0)</f>
        <v>0</v>
      </c>
      <c r="AI331" s="28">
        <f>IF(AND(_Engine!$P$11=1,BC330&gt;0),ROUND(MIN(_Engine!$O$11,BC330+Y331),2),0)</f>
        <v>0</v>
      </c>
      <c r="AJ331" s="28">
        <f>IF(AND(_Engine!$P$12=1,BD330&gt;0),ROUND(MIN(_Engine!$O$12,BD330+Z331),2),0)</f>
        <v>0</v>
      </c>
      <c r="AK331" s="28">
        <f>IF(AND(_Engine!$P$3=1,AU330&gt;0),ROUND(MAX(0,MIN(AU330+Q331-AA331,BE331-0)),2),0)</f>
        <v>0</v>
      </c>
      <c r="AL331" s="28">
        <f>IF(AND(_Engine!$P$4=1,AV330&gt;0),ROUND(MAX(0,MIN(AV330+R331-AB331,BE331-SUM(AK331:AK331))),2),0)</f>
        <v>0</v>
      </c>
      <c r="AM331" s="28">
        <f>IF(AND(_Engine!$P$5=1,AW330&gt;0),ROUND(MAX(0,MIN(AW330+S331-AC331,BE331-SUM(AK331:AL331))),2),0)</f>
        <v>0</v>
      </c>
      <c r="AN331" s="28">
        <f>IF(AND(_Engine!$P$6=1,AX330&gt;0),ROUND(MAX(0,MIN(AX330+T331-AD331,BE331-SUM(AK331:AM331))),2),0)</f>
        <v>0</v>
      </c>
      <c r="AO331" s="28">
        <f>IF(AND(_Engine!$P$7=1,AY330&gt;0),ROUND(MAX(0,MIN(AY330+U331-AE331,BE331-SUM(AK331:AN331))),2),0)</f>
        <v>0</v>
      </c>
      <c r="AP331" s="28">
        <f>IF(AND(_Engine!$P$8=1,AZ330&gt;0),ROUND(MAX(0,MIN(AZ330+V331-AF331,BE331-SUM(AK331:AO331))),2),0)</f>
        <v>0</v>
      </c>
      <c r="AQ331" s="28">
        <f>IF(AND(_Engine!$P$9=1,BA330&gt;0),ROUND(MAX(0,MIN(BA330+W331-AG331,BE331-SUM(AK331:AP331))),2),0)</f>
        <v>0</v>
      </c>
      <c r="AR331" s="28">
        <f>IF(AND(_Engine!$P$10=1,BB330&gt;0),ROUND(MAX(0,MIN(BB330+X331-AH331,BE331-SUM(AK331:AQ331))),2),0)</f>
        <v>0</v>
      </c>
      <c r="AS331" s="28">
        <f>IF(AND(_Engine!$P$11=1,BC330&gt;0),ROUND(MAX(0,MIN(BC330+Y331-AI331,BE331-SUM(AK331:AR331))),2),0)</f>
        <v>0</v>
      </c>
      <c r="AT331" s="28">
        <f>IF(AND(_Engine!$P$12=1,BD330&gt;0),ROUND(MAX(0,MIN(BD330+Z331-AJ331,BE331-SUM(AK331:AS331))),2),0)</f>
        <v>0</v>
      </c>
      <c r="AU331" s="28">
        <f>IF(_Engine!$P$3=1,MAX(0,ROUND(AU330+Q331-AA331-AK331,2)),0)</f>
        <v>0</v>
      </c>
      <c r="AV331" s="28">
        <f>IF(_Engine!$P$4=1,MAX(0,ROUND(AV330+R331-AB331-AL331,2)),0)</f>
        <v>0</v>
      </c>
      <c r="AW331" s="28">
        <f>IF(_Engine!$P$5=1,MAX(0,ROUND(AW330+S331-AC331-AM331,2)),0)</f>
        <v>0</v>
      </c>
      <c r="AX331" s="28">
        <f>IF(_Engine!$P$6=1,MAX(0,ROUND(AX330+T331-AD331-AN331,2)),0)</f>
        <v>0</v>
      </c>
      <c r="AY331" s="28">
        <f>IF(_Engine!$P$7=1,MAX(0,ROUND(AY330+U331-AE331-AO331,2)),0)</f>
        <v>0</v>
      </c>
      <c r="AZ331" s="28">
        <f>IF(_Engine!$P$8=1,MAX(0,ROUND(AZ330+V331-AF331-AP331,2)),0)</f>
        <v>0</v>
      </c>
      <c r="BA331" s="28">
        <f>IF(_Engine!$P$9=1,MAX(0,ROUND(BA330+W331-AG331-AQ331,2)),0)</f>
        <v>0</v>
      </c>
      <c r="BB331" s="28">
        <f>IF(_Engine!$P$10=1,MAX(0,ROUND(BB330+X331-AH331-AR331,2)),0)</f>
        <v>0</v>
      </c>
      <c r="BC331" s="28">
        <f>IF(_Engine!$P$11=1,MAX(0,ROUND(BC330+Y331-AI331-AS331,2)),0)</f>
        <v>0</v>
      </c>
      <c r="BD331" s="28">
        <f>IF(_Engine!$P$12=1,MAX(0,ROUND(BD330+Z331-AJ331-AT331,2)),0)</f>
        <v>0</v>
      </c>
      <c r="BE331" s="28">
        <f>ROUND(IFERROR('Debt Planner'!$C$8,0)+IFERROR(C331,0)+MAX(0,_Engine!$E$14-SUM(AA331:AJ331)),2)</f>
        <v>0</v>
      </c>
    </row>
    <row r="332" spans="1:57" x14ac:dyDescent="0.3">
      <c r="A332" s="24">
        <v>324</v>
      </c>
      <c r="B332" s="25">
        <f t="shared" ca="1" si="17"/>
        <v>56025</v>
      </c>
      <c r="C332" s="26">
        <v>0</v>
      </c>
      <c r="D332" s="27">
        <f t="shared" si="15"/>
        <v>0</v>
      </c>
      <c r="E332" s="18" t="str">
        <f>IF(_Engine!$P$3=0,"",IF((AA332+AK332)&gt;0,AA332+AK332,""))</f>
        <v/>
      </c>
      <c r="F332" s="18" t="str">
        <f>IF(_Engine!$P$4=0,"",IF((AB332+AL332)&gt;0,AB332+AL332,""))</f>
        <v/>
      </c>
      <c r="G332" s="18" t="str">
        <f>IF(_Engine!$P$5=0,"",IF((AC332+AM332)&gt;0,AC332+AM332,""))</f>
        <v/>
      </c>
      <c r="H332" s="18" t="str">
        <f>IF(_Engine!$P$6=0,"",IF((AD332+AN332)&gt;0,AD332+AN332,""))</f>
        <v/>
      </c>
      <c r="I332" s="18" t="str">
        <f>IF(_Engine!$P$7=0,"",IF((AE332+AO332)&gt;0,AE332+AO332,""))</f>
        <v/>
      </c>
      <c r="J332" s="18" t="str">
        <f>IF(_Engine!$P$8=0,"",IF((AF332+AP332)&gt;0,AF332+AP332,""))</f>
        <v/>
      </c>
      <c r="K332" s="18" t="str">
        <f>IF(_Engine!$P$9=0,"",IF((AG332+AQ332)&gt;0,AG332+AQ332,""))</f>
        <v/>
      </c>
      <c r="L332" s="18" t="str">
        <f>IF(_Engine!$P$10=0,"",IF((AH332+AR332)&gt;0,AH332+AR332,""))</f>
        <v/>
      </c>
      <c r="M332" s="18" t="str">
        <f>IF(_Engine!$P$11=0,"",IF((AI332+AS332)&gt;0,AI332+AS332,""))</f>
        <v/>
      </c>
      <c r="N332" s="18" t="str">
        <f>IF(_Engine!$P$12=0,"",IF((AJ332+AT332)&gt;0,AJ332+AT332,""))</f>
        <v/>
      </c>
      <c r="O332" s="27">
        <f t="shared" si="16"/>
        <v>0</v>
      </c>
      <c r="Q332" s="28">
        <f>IF(AND(_Engine!$P$3=1,AU331&gt;0),ROUND(AU331*_Engine!$N$3/12,2),0)</f>
        <v>0</v>
      </c>
      <c r="R332" s="28">
        <f>IF(AND(_Engine!$P$4=1,AV331&gt;0),ROUND(AV331*_Engine!$N$4/12,2),0)</f>
        <v>0</v>
      </c>
      <c r="S332" s="28">
        <f>IF(AND(_Engine!$P$5=1,AW331&gt;0),ROUND(AW331*_Engine!$N$5/12,2),0)</f>
        <v>0</v>
      </c>
      <c r="T332" s="28">
        <f>IF(AND(_Engine!$P$6=1,AX331&gt;0),ROUND(AX331*_Engine!$N$6/12,2),0)</f>
        <v>0</v>
      </c>
      <c r="U332" s="28">
        <f>IF(AND(_Engine!$P$7=1,AY331&gt;0),ROUND(AY331*_Engine!$N$7/12,2),0)</f>
        <v>0</v>
      </c>
      <c r="V332" s="28">
        <f>IF(AND(_Engine!$P$8=1,AZ331&gt;0),ROUND(AZ331*_Engine!$N$8/12,2),0)</f>
        <v>0</v>
      </c>
      <c r="W332" s="28">
        <f>IF(AND(_Engine!$P$9=1,BA331&gt;0),ROUND(BA331*_Engine!$N$9/12,2),0)</f>
        <v>0</v>
      </c>
      <c r="X332" s="28">
        <f>IF(AND(_Engine!$P$10=1,BB331&gt;0),ROUND(BB331*_Engine!$N$10/12,2),0)</f>
        <v>0</v>
      </c>
      <c r="Y332" s="28">
        <f>IF(AND(_Engine!$P$11=1,BC331&gt;0),ROUND(BC331*_Engine!$N$11/12,2),0)</f>
        <v>0</v>
      </c>
      <c r="Z332" s="28">
        <f>IF(AND(_Engine!$P$12=1,BD331&gt;0),ROUND(BD331*_Engine!$N$12/12,2),0)</f>
        <v>0</v>
      </c>
      <c r="AA332" s="28">
        <f>IF(AND(_Engine!$P$3=1,AU331&gt;0),ROUND(MIN(_Engine!$O$3,AU331+Q332),2),0)</f>
        <v>0</v>
      </c>
      <c r="AB332" s="28">
        <f>IF(AND(_Engine!$P$4=1,AV331&gt;0),ROUND(MIN(_Engine!$O$4,AV331+R332),2),0)</f>
        <v>0</v>
      </c>
      <c r="AC332" s="28">
        <f>IF(AND(_Engine!$P$5=1,AW331&gt;0),ROUND(MIN(_Engine!$O$5,AW331+S332),2),0)</f>
        <v>0</v>
      </c>
      <c r="AD332" s="28">
        <f>IF(AND(_Engine!$P$6=1,AX331&gt;0),ROUND(MIN(_Engine!$O$6,AX331+T332),2),0)</f>
        <v>0</v>
      </c>
      <c r="AE332" s="28">
        <f>IF(AND(_Engine!$P$7=1,AY331&gt;0),ROUND(MIN(_Engine!$O$7,AY331+U332),2),0)</f>
        <v>0</v>
      </c>
      <c r="AF332" s="28">
        <f>IF(AND(_Engine!$P$8=1,AZ331&gt;0),ROUND(MIN(_Engine!$O$8,AZ331+V332),2),0)</f>
        <v>0</v>
      </c>
      <c r="AG332" s="28">
        <f>IF(AND(_Engine!$P$9=1,BA331&gt;0),ROUND(MIN(_Engine!$O$9,BA331+W332),2),0)</f>
        <v>0</v>
      </c>
      <c r="AH332" s="28">
        <f>IF(AND(_Engine!$P$10=1,BB331&gt;0),ROUND(MIN(_Engine!$O$10,BB331+X332),2),0)</f>
        <v>0</v>
      </c>
      <c r="AI332" s="28">
        <f>IF(AND(_Engine!$P$11=1,BC331&gt;0),ROUND(MIN(_Engine!$O$11,BC331+Y332),2),0)</f>
        <v>0</v>
      </c>
      <c r="AJ332" s="28">
        <f>IF(AND(_Engine!$P$12=1,BD331&gt;0),ROUND(MIN(_Engine!$O$12,BD331+Z332),2),0)</f>
        <v>0</v>
      </c>
      <c r="AK332" s="28">
        <f>IF(AND(_Engine!$P$3=1,AU331&gt;0),ROUND(MAX(0,MIN(AU331+Q332-AA332,BE332-0)),2),0)</f>
        <v>0</v>
      </c>
      <c r="AL332" s="28">
        <f>IF(AND(_Engine!$P$4=1,AV331&gt;0),ROUND(MAX(0,MIN(AV331+R332-AB332,BE332-SUM(AK332:AK332))),2),0)</f>
        <v>0</v>
      </c>
      <c r="AM332" s="28">
        <f>IF(AND(_Engine!$P$5=1,AW331&gt;0),ROUND(MAX(0,MIN(AW331+S332-AC332,BE332-SUM(AK332:AL332))),2),0)</f>
        <v>0</v>
      </c>
      <c r="AN332" s="28">
        <f>IF(AND(_Engine!$P$6=1,AX331&gt;0),ROUND(MAX(0,MIN(AX331+T332-AD332,BE332-SUM(AK332:AM332))),2),0)</f>
        <v>0</v>
      </c>
      <c r="AO332" s="28">
        <f>IF(AND(_Engine!$P$7=1,AY331&gt;0),ROUND(MAX(0,MIN(AY331+U332-AE332,BE332-SUM(AK332:AN332))),2),0)</f>
        <v>0</v>
      </c>
      <c r="AP332" s="28">
        <f>IF(AND(_Engine!$P$8=1,AZ331&gt;0),ROUND(MAX(0,MIN(AZ331+V332-AF332,BE332-SUM(AK332:AO332))),2),0)</f>
        <v>0</v>
      </c>
      <c r="AQ332" s="28">
        <f>IF(AND(_Engine!$P$9=1,BA331&gt;0),ROUND(MAX(0,MIN(BA331+W332-AG332,BE332-SUM(AK332:AP332))),2),0)</f>
        <v>0</v>
      </c>
      <c r="AR332" s="28">
        <f>IF(AND(_Engine!$P$10=1,BB331&gt;0),ROUND(MAX(0,MIN(BB331+X332-AH332,BE332-SUM(AK332:AQ332))),2),0)</f>
        <v>0</v>
      </c>
      <c r="AS332" s="28">
        <f>IF(AND(_Engine!$P$11=1,BC331&gt;0),ROUND(MAX(0,MIN(BC331+Y332-AI332,BE332-SUM(AK332:AR332))),2),0)</f>
        <v>0</v>
      </c>
      <c r="AT332" s="28">
        <f>IF(AND(_Engine!$P$12=1,BD331&gt;0),ROUND(MAX(0,MIN(BD331+Z332-AJ332,BE332-SUM(AK332:AS332))),2),0)</f>
        <v>0</v>
      </c>
      <c r="AU332" s="28">
        <f>IF(_Engine!$P$3=1,MAX(0,ROUND(AU331+Q332-AA332-AK332,2)),0)</f>
        <v>0</v>
      </c>
      <c r="AV332" s="28">
        <f>IF(_Engine!$P$4=1,MAX(0,ROUND(AV331+R332-AB332-AL332,2)),0)</f>
        <v>0</v>
      </c>
      <c r="AW332" s="28">
        <f>IF(_Engine!$P$5=1,MAX(0,ROUND(AW331+S332-AC332-AM332,2)),0)</f>
        <v>0</v>
      </c>
      <c r="AX332" s="28">
        <f>IF(_Engine!$P$6=1,MAX(0,ROUND(AX331+T332-AD332-AN332,2)),0)</f>
        <v>0</v>
      </c>
      <c r="AY332" s="28">
        <f>IF(_Engine!$P$7=1,MAX(0,ROUND(AY331+U332-AE332-AO332,2)),0)</f>
        <v>0</v>
      </c>
      <c r="AZ332" s="28">
        <f>IF(_Engine!$P$8=1,MAX(0,ROUND(AZ331+V332-AF332-AP332,2)),0)</f>
        <v>0</v>
      </c>
      <c r="BA332" s="28">
        <f>IF(_Engine!$P$9=1,MAX(0,ROUND(BA331+W332-AG332-AQ332,2)),0)</f>
        <v>0</v>
      </c>
      <c r="BB332" s="28">
        <f>IF(_Engine!$P$10=1,MAX(0,ROUND(BB331+X332-AH332-AR332,2)),0)</f>
        <v>0</v>
      </c>
      <c r="BC332" s="28">
        <f>IF(_Engine!$P$11=1,MAX(0,ROUND(BC331+Y332-AI332-AS332,2)),0)</f>
        <v>0</v>
      </c>
      <c r="BD332" s="28">
        <f>IF(_Engine!$P$12=1,MAX(0,ROUND(BD331+Z332-AJ332-AT332,2)),0)</f>
        <v>0</v>
      </c>
      <c r="BE332" s="28">
        <f>ROUND(IFERROR('Debt Planner'!$C$8,0)+IFERROR(C332,0)+MAX(0,_Engine!$E$14-SUM(AA332:AJ332)),2)</f>
        <v>0</v>
      </c>
    </row>
    <row r="333" spans="1:57" x14ac:dyDescent="0.3">
      <c r="A333" s="24">
        <v>325</v>
      </c>
      <c r="B333" s="25">
        <f t="shared" ca="1" si="17"/>
        <v>56056</v>
      </c>
      <c r="C333" s="26">
        <v>0</v>
      </c>
      <c r="D333" s="27">
        <f t="shared" si="15"/>
        <v>0</v>
      </c>
      <c r="E333" s="18" t="str">
        <f>IF(_Engine!$P$3=0,"",IF((AA333+AK333)&gt;0,AA333+AK333,""))</f>
        <v/>
      </c>
      <c r="F333" s="18" t="str">
        <f>IF(_Engine!$P$4=0,"",IF((AB333+AL333)&gt;0,AB333+AL333,""))</f>
        <v/>
      </c>
      <c r="G333" s="18" t="str">
        <f>IF(_Engine!$P$5=0,"",IF((AC333+AM333)&gt;0,AC333+AM333,""))</f>
        <v/>
      </c>
      <c r="H333" s="18" t="str">
        <f>IF(_Engine!$P$6=0,"",IF((AD333+AN333)&gt;0,AD333+AN333,""))</f>
        <v/>
      </c>
      <c r="I333" s="18" t="str">
        <f>IF(_Engine!$P$7=0,"",IF((AE333+AO333)&gt;0,AE333+AO333,""))</f>
        <v/>
      </c>
      <c r="J333" s="18" t="str">
        <f>IF(_Engine!$P$8=0,"",IF((AF333+AP333)&gt;0,AF333+AP333,""))</f>
        <v/>
      </c>
      <c r="K333" s="18" t="str">
        <f>IF(_Engine!$P$9=0,"",IF((AG333+AQ333)&gt;0,AG333+AQ333,""))</f>
        <v/>
      </c>
      <c r="L333" s="18" t="str">
        <f>IF(_Engine!$P$10=0,"",IF((AH333+AR333)&gt;0,AH333+AR333,""))</f>
        <v/>
      </c>
      <c r="M333" s="18" t="str">
        <f>IF(_Engine!$P$11=0,"",IF((AI333+AS333)&gt;0,AI333+AS333,""))</f>
        <v/>
      </c>
      <c r="N333" s="18" t="str">
        <f>IF(_Engine!$P$12=0,"",IF((AJ333+AT333)&gt;0,AJ333+AT333,""))</f>
        <v/>
      </c>
      <c r="O333" s="27">
        <f t="shared" si="16"/>
        <v>0</v>
      </c>
      <c r="Q333" s="28">
        <f>IF(AND(_Engine!$P$3=1,AU332&gt;0),ROUND(AU332*_Engine!$N$3/12,2),0)</f>
        <v>0</v>
      </c>
      <c r="R333" s="28">
        <f>IF(AND(_Engine!$P$4=1,AV332&gt;0),ROUND(AV332*_Engine!$N$4/12,2),0)</f>
        <v>0</v>
      </c>
      <c r="S333" s="28">
        <f>IF(AND(_Engine!$P$5=1,AW332&gt;0),ROUND(AW332*_Engine!$N$5/12,2),0)</f>
        <v>0</v>
      </c>
      <c r="T333" s="28">
        <f>IF(AND(_Engine!$P$6=1,AX332&gt;0),ROUND(AX332*_Engine!$N$6/12,2),0)</f>
        <v>0</v>
      </c>
      <c r="U333" s="28">
        <f>IF(AND(_Engine!$P$7=1,AY332&gt;0),ROUND(AY332*_Engine!$N$7/12,2),0)</f>
        <v>0</v>
      </c>
      <c r="V333" s="28">
        <f>IF(AND(_Engine!$P$8=1,AZ332&gt;0),ROUND(AZ332*_Engine!$N$8/12,2),0)</f>
        <v>0</v>
      </c>
      <c r="W333" s="28">
        <f>IF(AND(_Engine!$P$9=1,BA332&gt;0),ROUND(BA332*_Engine!$N$9/12,2),0)</f>
        <v>0</v>
      </c>
      <c r="X333" s="28">
        <f>IF(AND(_Engine!$P$10=1,BB332&gt;0),ROUND(BB332*_Engine!$N$10/12,2),0)</f>
        <v>0</v>
      </c>
      <c r="Y333" s="28">
        <f>IF(AND(_Engine!$P$11=1,BC332&gt;0),ROUND(BC332*_Engine!$N$11/12,2),0)</f>
        <v>0</v>
      </c>
      <c r="Z333" s="28">
        <f>IF(AND(_Engine!$P$12=1,BD332&gt;0),ROUND(BD332*_Engine!$N$12/12,2),0)</f>
        <v>0</v>
      </c>
      <c r="AA333" s="28">
        <f>IF(AND(_Engine!$P$3=1,AU332&gt;0),ROUND(MIN(_Engine!$O$3,AU332+Q333),2),0)</f>
        <v>0</v>
      </c>
      <c r="AB333" s="28">
        <f>IF(AND(_Engine!$P$4=1,AV332&gt;0),ROUND(MIN(_Engine!$O$4,AV332+R333),2),0)</f>
        <v>0</v>
      </c>
      <c r="AC333" s="28">
        <f>IF(AND(_Engine!$P$5=1,AW332&gt;0),ROUND(MIN(_Engine!$O$5,AW332+S333),2),0)</f>
        <v>0</v>
      </c>
      <c r="AD333" s="28">
        <f>IF(AND(_Engine!$P$6=1,AX332&gt;0),ROUND(MIN(_Engine!$O$6,AX332+T333),2),0)</f>
        <v>0</v>
      </c>
      <c r="AE333" s="28">
        <f>IF(AND(_Engine!$P$7=1,AY332&gt;0),ROUND(MIN(_Engine!$O$7,AY332+U333),2),0)</f>
        <v>0</v>
      </c>
      <c r="AF333" s="28">
        <f>IF(AND(_Engine!$P$8=1,AZ332&gt;0),ROUND(MIN(_Engine!$O$8,AZ332+V333),2),0)</f>
        <v>0</v>
      </c>
      <c r="AG333" s="28">
        <f>IF(AND(_Engine!$P$9=1,BA332&gt;0),ROUND(MIN(_Engine!$O$9,BA332+W333),2),0)</f>
        <v>0</v>
      </c>
      <c r="AH333" s="28">
        <f>IF(AND(_Engine!$P$10=1,BB332&gt;0),ROUND(MIN(_Engine!$O$10,BB332+X333),2),0)</f>
        <v>0</v>
      </c>
      <c r="AI333" s="28">
        <f>IF(AND(_Engine!$P$11=1,BC332&gt;0),ROUND(MIN(_Engine!$O$11,BC332+Y333),2),0)</f>
        <v>0</v>
      </c>
      <c r="AJ333" s="28">
        <f>IF(AND(_Engine!$P$12=1,BD332&gt;0),ROUND(MIN(_Engine!$O$12,BD332+Z333),2),0)</f>
        <v>0</v>
      </c>
      <c r="AK333" s="28">
        <f>IF(AND(_Engine!$P$3=1,AU332&gt;0),ROUND(MAX(0,MIN(AU332+Q333-AA333,BE333-0)),2),0)</f>
        <v>0</v>
      </c>
      <c r="AL333" s="28">
        <f>IF(AND(_Engine!$P$4=1,AV332&gt;0),ROUND(MAX(0,MIN(AV332+R333-AB333,BE333-SUM(AK333:AK333))),2),0)</f>
        <v>0</v>
      </c>
      <c r="AM333" s="28">
        <f>IF(AND(_Engine!$P$5=1,AW332&gt;0),ROUND(MAX(0,MIN(AW332+S333-AC333,BE333-SUM(AK333:AL333))),2),0)</f>
        <v>0</v>
      </c>
      <c r="AN333" s="28">
        <f>IF(AND(_Engine!$P$6=1,AX332&gt;0),ROUND(MAX(0,MIN(AX332+T333-AD333,BE333-SUM(AK333:AM333))),2),0)</f>
        <v>0</v>
      </c>
      <c r="AO333" s="28">
        <f>IF(AND(_Engine!$P$7=1,AY332&gt;0),ROUND(MAX(0,MIN(AY332+U333-AE333,BE333-SUM(AK333:AN333))),2),0)</f>
        <v>0</v>
      </c>
      <c r="AP333" s="28">
        <f>IF(AND(_Engine!$P$8=1,AZ332&gt;0),ROUND(MAX(0,MIN(AZ332+V333-AF333,BE333-SUM(AK333:AO333))),2),0)</f>
        <v>0</v>
      </c>
      <c r="AQ333" s="28">
        <f>IF(AND(_Engine!$P$9=1,BA332&gt;0),ROUND(MAX(0,MIN(BA332+W333-AG333,BE333-SUM(AK333:AP333))),2),0)</f>
        <v>0</v>
      </c>
      <c r="AR333" s="28">
        <f>IF(AND(_Engine!$P$10=1,BB332&gt;0),ROUND(MAX(0,MIN(BB332+X333-AH333,BE333-SUM(AK333:AQ333))),2),0)</f>
        <v>0</v>
      </c>
      <c r="AS333" s="28">
        <f>IF(AND(_Engine!$P$11=1,BC332&gt;0),ROUND(MAX(0,MIN(BC332+Y333-AI333,BE333-SUM(AK333:AR333))),2),0)</f>
        <v>0</v>
      </c>
      <c r="AT333" s="28">
        <f>IF(AND(_Engine!$P$12=1,BD332&gt;0),ROUND(MAX(0,MIN(BD332+Z333-AJ333,BE333-SUM(AK333:AS333))),2),0)</f>
        <v>0</v>
      </c>
      <c r="AU333" s="28">
        <f>IF(_Engine!$P$3=1,MAX(0,ROUND(AU332+Q333-AA333-AK333,2)),0)</f>
        <v>0</v>
      </c>
      <c r="AV333" s="28">
        <f>IF(_Engine!$P$4=1,MAX(0,ROUND(AV332+R333-AB333-AL333,2)),0)</f>
        <v>0</v>
      </c>
      <c r="AW333" s="28">
        <f>IF(_Engine!$P$5=1,MAX(0,ROUND(AW332+S333-AC333-AM333,2)),0)</f>
        <v>0</v>
      </c>
      <c r="AX333" s="28">
        <f>IF(_Engine!$P$6=1,MAX(0,ROUND(AX332+T333-AD333-AN333,2)),0)</f>
        <v>0</v>
      </c>
      <c r="AY333" s="28">
        <f>IF(_Engine!$P$7=1,MAX(0,ROUND(AY332+U333-AE333-AO333,2)),0)</f>
        <v>0</v>
      </c>
      <c r="AZ333" s="28">
        <f>IF(_Engine!$P$8=1,MAX(0,ROUND(AZ332+V333-AF333-AP333,2)),0)</f>
        <v>0</v>
      </c>
      <c r="BA333" s="28">
        <f>IF(_Engine!$P$9=1,MAX(0,ROUND(BA332+W333-AG333-AQ333,2)),0)</f>
        <v>0</v>
      </c>
      <c r="BB333" s="28">
        <f>IF(_Engine!$P$10=1,MAX(0,ROUND(BB332+X333-AH333-AR333,2)),0)</f>
        <v>0</v>
      </c>
      <c r="BC333" s="28">
        <f>IF(_Engine!$P$11=1,MAX(0,ROUND(BC332+Y333-AI333-AS333,2)),0)</f>
        <v>0</v>
      </c>
      <c r="BD333" s="28">
        <f>IF(_Engine!$P$12=1,MAX(0,ROUND(BD332+Z333-AJ333-AT333,2)),0)</f>
        <v>0</v>
      </c>
      <c r="BE333" s="28">
        <f>ROUND(IFERROR('Debt Planner'!$C$8,0)+IFERROR(C333,0)+MAX(0,_Engine!$E$14-SUM(AA333:AJ333)),2)</f>
        <v>0</v>
      </c>
    </row>
    <row r="334" spans="1:57" x14ac:dyDescent="0.3">
      <c r="A334" s="24">
        <v>326</v>
      </c>
      <c r="B334" s="25">
        <f t="shared" ca="1" si="17"/>
        <v>56086</v>
      </c>
      <c r="C334" s="26">
        <v>0</v>
      </c>
      <c r="D334" s="27">
        <f t="shared" si="15"/>
        <v>0</v>
      </c>
      <c r="E334" s="18" t="str">
        <f>IF(_Engine!$P$3=0,"",IF((AA334+AK334)&gt;0,AA334+AK334,""))</f>
        <v/>
      </c>
      <c r="F334" s="18" t="str">
        <f>IF(_Engine!$P$4=0,"",IF((AB334+AL334)&gt;0,AB334+AL334,""))</f>
        <v/>
      </c>
      <c r="G334" s="18" t="str">
        <f>IF(_Engine!$P$5=0,"",IF((AC334+AM334)&gt;0,AC334+AM334,""))</f>
        <v/>
      </c>
      <c r="H334" s="18" t="str">
        <f>IF(_Engine!$P$6=0,"",IF((AD334+AN334)&gt;0,AD334+AN334,""))</f>
        <v/>
      </c>
      <c r="I334" s="18" t="str">
        <f>IF(_Engine!$P$7=0,"",IF((AE334+AO334)&gt;0,AE334+AO334,""))</f>
        <v/>
      </c>
      <c r="J334" s="18" t="str">
        <f>IF(_Engine!$P$8=0,"",IF((AF334+AP334)&gt;0,AF334+AP334,""))</f>
        <v/>
      </c>
      <c r="K334" s="18" t="str">
        <f>IF(_Engine!$P$9=0,"",IF((AG334+AQ334)&gt;0,AG334+AQ334,""))</f>
        <v/>
      </c>
      <c r="L334" s="18" t="str">
        <f>IF(_Engine!$P$10=0,"",IF((AH334+AR334)&gt;0,AH334+AR334,""))</f>
        <v/>
      </c>
      <c r="M334" s="18" t="str">
        <f>IF(_Engine!$P$11=0,"",IF((AI334+AS334)&gt;0,AI334+AS334,""))</f>
        <v/>
      </c>
      <c r="N334" s="18" t="str">
        <f>IF(_Engine!$P$12=0,"",IF((AJ334+AT334)&gt;0,AJ334+AT334,""))</f>
        <v/>
      </c>
      <c r="O334" s="27">
        <f t="shared" si="16"/>
        <v>0</v>
      </c>
      <c r="Q334" s="28">
        <f>IF(AND(_Engine!$P$3=1,AU333&gt;0),ROUND(AU333*_Engine!$N$3/12,2),0)</f>
        <v>0</v>
      </c>
      <c r="R334" s="28">
        <f>IF(AND(_Engine!$P$4=1,AV333&gt;0),ROUND(AV333*_Engine!$N$4/12,2),0)</f>
        <v>0</v>
      </c>
      <c r="S334" s="28">
        <f>IF(AND(_Engine!$P$5=1,AW333&gt;0),ROUND(AW333*_Engine!$N$5/12,2),0)</f>
        <v>0</v>
      </c>
      <c r="T334" s="28">
        <f>IF(AND(_Engine!$P$6=1,AX333&gt;0),ROUND(AX333*_Engine!$N$6/12,2),0)</f>
        <v>0</v>
      </c>
      <c r="U334" s="28">
        <f>IF(AND(_Engine!$P$7=1,AY333&gt;0),ROUND(AY333*_Engine!$N$7/12,2),0)</f>
        <v>0</v>
      </c>
      <c r="V334" s="28">
        <f>IF(AND(_Engine!$P$8=1,AZ333&gt;0),ROUND(AZ333*_Engine!$N$8/12,2),0)</f>
        <v>0</v>
      </c>
      <c r="W334" s="28">
        <f>IF(AND(_Engine!$P$9=1,BA333&gt;0),ROUND(BA333*_Engine!$N$9/12,2),0)</f>
        <v>0</v>
      </c>
      <c r="X334" s="28">
        <f>IF(AND(_Engine!$P$10=1,BB333&gt;0),ROUND(BB333*_Engine!$N$10/12,2),0)</f>
        <v>0</v>
      </c>
      <c r="Y334" s="28">
        <f>IF(AND(_Engine!$P$11=1,BC333&gt;0),ROUND(BC333*_Engine!$N$11/12,2),0)</f>
        <v>0</v>
      </c>
      <c r="Z334" s="28">
        <f>IF(AND(_Engine!$P$12=1,BD333&gt;0),ROUND(BD333*_Engine!$N$12/12,2),0)</f>
        <v>0</v>
      </c>
      <c r="AA334" s="28">
        <f>IF(AND(_Engine!$P$3=1,AU333&gt;0),ROUND(MIN(_Engine!$O$3,AU333+Q334),2),0)</f>
        <v>0</v>
      </c>
      <c r="AB334" s="28">
        <f>IF(AND(_Engine!$P$4=1,AV333&gt;0),ROUND(MIN(_Engine!$O$4,AV333+R334),2),0)</f>
        <v>0</v>
      </c>
      <c r="AC334" s="28">
        <f>IF(AND(_Engine!$P$5=1,AW333&gt;0),ROUND(MIN(_Engine!$O$5,AW333+S334),2),0)</f>
        <v>0</v>
      </c>
      <c r="AD334" s="28">
        <f>IF(AND(_Engine!$P$6=1,AX333&gt;0),ROUND(MIN(_Engine!$O$6,AX333+T334),2),0)</f>
        <v>0</v>
      </c>
      <c r="AE334" s="28">
        <f>IF(AND(_Engine!$P$7=1,AY333&gt;0),ROUND(MIN(_Engine!$O$7,AY333+U334),2),0)</f>
        <v>0</v>
      </c>
      <c r="AF334" s="28">
        <f>IF(AND(_Engine!$P$8=1,AZ333&gt;0),ROUND(MIN(_Engine!$O$8,AZ333+V334),2),0)</f>
        <v>0</v>
      </c>
      <c r="AG334" s="28">
        <f>IF(AND(_Engine!$P$9=1,BA333&gt;0),ROUND(MIN(_Engine!$O$9,BA333+W334),2),0)</f>
        <v>0</v>
      </c>
      <c r="AH334" s="28">
        <f>IF(AND(_Engine!$P$10=1,BB333&gt;0),ROUND(MIN(_Engine!$O$10,BB333+X334),2),0)</f>
        <v>0</v>
      </c>
      <c r="AI334" s="28">
        <f>IF(AND(_Engine!$P$11=1,BC333&gt;0),ROUND(MIN(_Engine!$O$11,BC333+Y334),2),0)</f>
        <v>0</v>
      </c>
      <c r="AJ334" s="28">
        <f>IF(AND(_Engine!$P$12=1,BD333&gt;0),ROUND(MIN(_Engine!$O$12,BD333+Z334),2),0)</f>
        <v>0</v>
      </c>
      <c r="AK334" s="28">
        <f>IF(AND(_Engine!$P$3=1,AU333&gt;0),ROUND(MAX(0,MIN(AU333+Q334-AA334,BE334-0)),2),0)</f>
        <v>0</v>
      </c>
      <c r="AL334" s="28">
        <f>IF(AND(_Engine!$P$4=1,AV333&gt;0),ROUND(MAX(0,MIN(AV333+R334-AB334,BE334-SUM(AK334:AK334))),2),0)</f>
        <v>0</v>
      </c>
      <c r="AM334" s="28">
        <f>IF(AND(_Engine!$P$5=1,AW333&gt;0),ROUND(MAX(0,MIN(AW333+S334-AC334,BE334-SUM(AK334:AL334))),2),0)</f>
        <v>0</v>
      </c>
      <c r="AN334" s="28">
        <f>IF(AND(_Engine!$P$6=1,AX333&gt;0),ROUND(MAX(0,MIN(AX333+T334-AD334,BE334-SUM(AK334:AM334))),2),0)</f>
        <v>0</v>
      </c>
      <c r="AO334" s="28">
        <f>IF(AND(_Engine!$P$7=1,AY333&gt;0),ROUND(MAX(0,MIN(AY333+U334-AE334,BE334-SUM(AK334:AN334))),2),0)</f>
        <v>0</v>
      </c>
      <c r="AP334" s="28">
        <f>IF(AND(_Engine!$P$8=1,AZ333&gt;0),ROUND(MAX(0,MIN(AZ333+V334-AF334,BE334-SUM(AK334:AO334))),2),0)</f>
        <v>0</v>
      </c>
      <c r="AQ334" s="28">
        <f>IF(AND(_Engine!$P$9=1,BA333&gt;0),ROUND(MAX(0,MIN(BA333+W334-AG334,BE334-SUM(AK334:AP334))),2),0)</f>
        <v>0</v>
      </c>
      <c r="AR334" s="28">
        <f>IF(AND(_Engine!$P$10=1,BB333&gt;0),ROUND(MAX(0,MIN(BB333+X334-AH334,BE334-SUM(AK334:AQ334))),2),0)</f>
        <v>0</v>
      </c>
      <c r="AS334" s="28">
        <f>IF(AND(_Engine!$P$11=1,BC333&gt;0),ROUND(MAX(0,MIN(BC333+Y334-AI334,BE334-SUM(AK334:AR334))),2),0)</f>
        <v>0</v>
      </c>
      <c r="AT334" s="28">
        <f>IF(AND(_Engine!$P$12=1,BD333&gt;0),ROUND(MAX(0,MIN(BD333+Z334-AJ334,BE334-SUM(AK334:AS334))),2),0)</f>
        <v>0</v>
      </c>
      <c r="AU334" s="28">
        <f>IF(_Engine!$P$3=1,MAX(0,ROUND(AU333+Q334-AA334-AK334,2)),0)</f>
        <v>0</v>
      </c>
      <c r="AV334" s="28">
        <f>IF(_Engine!$P$4=1,MAX(0,ROUND(AV333+R334-AB334-AL334,2)),0)</f>
        <v>0</v>
      </c>
      <c r="AW334" s="28">
        <f>IF(_Engine!$P$5=1,MAX(0,ROUND(AW333+S334-AC334-AM334,2)),0)</f>
        <v>0</v>
      </c>
      <c r="AX334" s="28">
        <f>IF(_Engine!$P$6=1,MAX(0,ROUND(AX333+T334-AD334-AN334,2)),0)</f>
        <v>0</v>
      </c>
      <c r="AY334" s="28">
        <f>IF(_Engine!$P$7=1,MAX(0,ROUND(AY333+U334-AE334-AO334,2)),0)</f>
        <v>0</v>
      </c>
      <c r="AZ334" s="28">
        <f>IF(_Engine!$P$8=1,MAX(0,ROUND(AZ333+V334-AF334-AP334,2)),0)</f>
        <v>0</v>
      </c>
      <c r="BA334" s="28">
        <f>IF(_Engine!$P$9=1,MAX(0,ROUND(BA333+W334-AG334-AQ334,2)),0)</f>
        <v>0</v>
      </c>
      <c r="BB334" s="28">
        <f>IF(_Engine!$P$10=1,MAX(0,ROUND(BB333+X334-AH334-AR334,2)),0)</f>
        <v>0</v>
      </c>
      <c r="BC334" s="28">
        <f>IF(_Engine!$P$11=1,MAX(0,ROUND(BC333+Y334-AI334-AS334,2)),0)</f>
        <v>0</v>
      </c>
      <c r="BD334" s="28">
        <f>IF(_Engine!$P$12=1,MAX(0,ROUND(BD333+Z334-AJ334-AT334,2)),0)</f>
        <v>0</v>
      </c>
      <c r="BE334" s="28">
        <f>ROUND(IFERROR('Debt Planner'!$C$8,0)+IFERROR(C334,0)+MAX(0,_Engine!$E$14-SUM(AA334:AJ334)),2)</f>
        <v>0</v>
      </c>
    </row>
    <row r="335" spans="1:57" x14ac:dyDescent="0.3">
      <c r="A335" s="24">
        <v>327</v>
      </c>
      <c r="B335" s="25">
        <f t="shared" ca="1" si="17"/>
        <v>56117</v>
      </c>
      <c r="C335" s="26">
        <v>0</v>
      </c>
      <c r="D335" s="27">
        <f t="shared" si="15"/>
        <v>0</v>
      </c>
      <c r="E335" s="18" t="str">
        <f>IF(_Engine!$P$3=0,"",IF((AA335+AK335)&gt;0,AA335+AK335,""))</f>
        <v/>
      </c>
      <c r="F335" s="18" t="str">
        <f>IF(_Engine!$P$4=0,"",IF((AB335+AL335)&gt;0,AB335+AL335,""))</f>
        <v/>
      </c>
      <c r="G335" s="18" t="str">
        <f>IF(_Engine!$P$5=0,"",IF((AC335+AM335)&gt;0,AC335+AM335,""))</f>
        <v/>
      </c>
      <c r="H335" s="18" t="str">
        <f>IF(_Engine!$P$6=0,"",IF((AD335+AN335)&gt;0,AD335+AN335,""))</f>
        <v/>
      </c>
      <c r="I335" s="18" t="str">
        <f>IF(_Engine!$P$7=0,"",IF((AE335+AO335)&gt;0,AE335+AO335,""))</f>
        <v/>
      </c>
      <c r="J335" s="18" t="str">
        <f>IF(_Engine!$P$8=0,"",IF((AF335+AP335)&gt;0,AF335+AP335,""))</f>
        <v/>
      </c>
      <c r="K335" s="18" t="str">
        <f>IF(_Engine!$P$9=0,"",IF((AG335+AQ335)&gt;0,AG335+AQ335,""))</f>
        <v/>
      </c>
      <c r="L335" s="18" t="str">
        <f>IF(_Engine!$P$10=0,"",IF((AH335+AR335)&gt;0,AH335+AR335,""))</f>
        <v/>
      </c>
      <c r="M335" s="18" t="str">
        <f>IF(_Engine!$P$11=0,"",IF((AI335+AS335)&gt;0,AI335+AS335,""))</f>
        <v/>
      </c>
      <c r="N335" s="18" t="str">
        <f>IF(_Engine!$P$12=0,"",IF((AJ335+AT335)&gt;0,AJ335+AT335,""))</f>
        <v/>
      </c>
      <c r="O335" s="27">
        <f t="shared" si="16"/>
        <v>0</v>
      </c>
      <c r="Q335" s="28">
        <f>IF(AND(_Engine!$P$3=1,AU334&gt;0),ROUND(AU334*_Engine!$N$3/12,2),0)</f>
        <v>0</v>
      </c>
      <c r="R335" s="28">
        <f>IF(AND(_Engine!$P$4=1,AV334&gt;0),ROUND(AV334*_Engine!$N$4/12,2),0)</f>
        <v>0</v>
      </c>
      <c r="S335" s="28">
        <f>IF(AND(_Engine!$P$5=1,AW334&gt;0),ROUND(AW334*_Engine!$N$5/12,2),0)</f>
        <v>0</v>
      </c>
      <c r="T335" s="28">
        <f>IF(AND(_Engine!$P$6=1,AX334&gt;0),ROUND(AX334*_Engine!$N$6/12,2),0)</f>
        <v>0</v>
      </c>
      <c r="U335" s="28">
        <f>IF(AND(_Engine!$P$7=1,AY334&gt;0),ROUND(AY334*_Engine!$N$7/12,2),0)</f>
        <v>0</v>
      </c>
      <c r="V335" s="28">
        <f>IF(AND(_Engine!$P$8=1,AZ334&gt;0),ROUND(AZ334*_Engine!$N$8/12,2),0)</f>
        <v>0</v>
      </c>
      <c r="W335" s="28">
        <f>IF(AND(_Engine!$P$9=1,BA334&gt;0),ROUND(BA334*_Engine!$N$9/12,2),0)</f>
        <v>0</v>
      </c>
      <c r="X335" s="28">
        <f>IF(AND(_Engine!$P$10=1,BB334&gt;0),ROUND(BB334*_Engine!$N$10/12,2),0)</f>
        <v>0</v>
      </c>
      <c r="Y335" s="28">
        <f>IF(AND(_Engine!$P$11=1,BC334&gt;0),ROUND(BC334*_Engine!$N$11/12,2),0)</f>
        <v>0</v>
      </c>
      <c r="Z335" s="28">
        <f>IF(AND(_Engine!$P$12=1,BD334&gt;0),ROUND(BD334*_Engine!$N$12/12,2),0)</f>
        <v>0</v>
      </c>
      <c r="AA335" s="28">
        <f>IF(AND(_Engine!$P$3=1,AU334&gt;0),ROUND(MIN(_Engine!$O$3,AU334+Q335),2),0)</f>
        <v>0</v>
      </c>
      <c r="AB335" s="28">
        <f>IF(AND(_Engine!$P$4=1,AV334&gt;0),ROUND(MIN(_Engine!$O$4,AV334+R335),2),0)</f>
        <v>0</v>
      </c>
      <c r="AC335" s="28">
        <f>IF(AND(_Engine!$P$5=1,AW334&gt;0),ROUND(MIN(_Engine!$O$5,AW334+S335),2),0)</f>
        <v>0</v>
      </c>
      <c r="AD335" s="28">
        <f>IF(AND(_Engine!$P$6=1,AX334&gt;0),ROUND(MIN(_Engine!$O$6,AX334+T335),2),0)</f>
        <v>0</v>
      </c>
      <c r="AE335" s="28">
        <f>IF(AND(_Engine!$P$7=1,AY334&gt;0),ROUND(MIN(_Engine!$O$7,AY334+U335),2),0)</f>
        <v>0</v>
      </c>
      <c r="AF335" s="28">
        <f>IF(AND(_Engine!$P$8=1,AZ334&gt;0),ROUND(MIN(_Engine!$O$8,AZ334+V335),2),0)</f>
        <v>0</v>
      </c>
      <c r="AG335" s="28">
        <f>IF(AND(_Engine!$P$9=1,BA334&gt;0),ROUND(MIN(_Engine!$O$9,BA334+W335),2),0)</f>
        <v>0</v>
      </c>
      <c r="AH335" s="28">
        <f>IF(AND(_Engine!$P$10=1,BB334&gt;0),ROUND(MIN(_Engine!$O$10,BB334+X335),2),0)</f>
        <v>0</v>
      </c>
      <c r="AI335" s="28">
        <f>IF(AND(_Engine!$P$11=1,BC334&gt;0),ROUND(MIN(_Engine!$O$11,BC334+Y335),2),0)</f>
        <v>0</v>
      </c>
      <c r="AJ335" s="28">
        <f>IF(AND(_Engine!$P$12=1,BD334&gt;0),ROUND(MIN(_Engine!$O$12,BD334+Z335),2),0)</f>
        <v>0</v>
      </c>
      <c r="AK335" s="28">
        <f>IF(AND(_Engine!$P$3=1,AU334&gt;0),ROUND(MAX(0,MIN(AU334+Q335-AA335,BE335-0)),2),0)</f>
        <v>0</v>
      </c>
      <c r="AL335" s="28">
        <f>IF(AND(_Engine!$P$4=1,AV334&gt;0),ROUND(MAX(0,MIN(AV334+R335-AB335,BE335-SUM(AK335:AK335))),2),0)</f>
        <v>0</v>
      </c>
      <c r="AM335" s="28">
        <f>IF(AND(_Engine!$P$5=1,AW334&gt;0),ROUND(MAX(0,MIN(AW334+S335-AC335,BE335-SUM(AK335:AL335))),2),0)</f>
        <v>0</v>
      </c>
      <c r="AN335" s="28">
        <f>IF(AND(_Engine!$P$6=1,AX334&gt;0),ROUND(MAX(0,MIN(AX334+T335-AD335,BE335-SUM(AK335:AM335))),2),0)</f>
        <v>0</v>
      </c>
      <c r="AO335" s="28">
        <f>IF(AND(_Engine!$P$7=1,AY334&gt;0),ROUND(MAX(0,MIN(AY334+U335-AE335,BE335-SUM(AK335:AN335))),2),0)</f>
        <v>0</v>
      </c>
      <c r="AP335" s="28">
        <f>IF(AND(_Engine!$P$8=1,AZ334&gt;0),ROUND(MAX(0,MIN(AZ334+V335-AF335,BE335-SUM(AK335:AO335))),2),0)</f>
        <v>0</v>
      </c>
      <c r="AQ335" s="28">
        <f>IF(AND(_Engine!$P$9=1,BA334&gt;0),ROUND(MAX(0,MIN(BA334+W335-AG335,BE335-SUM(AK335:AP335))),2),0)</f>
        <v>0</v>
      </c>
      <c r="AR335" s="28">
        <f>IF(AND(_Engine!$P$10=1,BB334&gt;0),ROUND(MAX(0,MIN(BB334+X335-AH335,BE335-SUM(AK335:AQ335))),2),0)</f>
        <v>0</v>
      </c>
      <c r="AS335" s="28">
        <f>IF(AND(_Engine!$P$11=1,BC334&gt;0),ROUND(MAX(0,MIN(BC334+Y335-AI335,BE335-SUM(AK335:AR335))),2),0)</f>
        <v>0</v>
      </c>
      <c r="AT335" s="28">
        <f>IF(AND(_Engine!$P$12=1,BD334&gt;0),ROUND(MAX(0,MIN(BD334+Z335-AJ335,BE335-SUM(AK335:AS335))),2),0)</f>
        <v>0</v>
      </c>
      <c r="AU335" s="28">
        <f>IF(_Engine!$P$3=1,MAX(0,ROUND(AU334+Q335-AA335-AK335,2)),0)</f>
        <v>0</v>
      </c>
      <c r="AV335" s="28">
        <f>IF(_Engine!$P$4=1,MAX(0,ROUND(AV334+R335-AB335-AL335,2)),0)</f>
        <v>0</v>
      </c>
      <c r="AW335" s="28">
        <f>IF(_Engine!$P$5=1,MAX(0,ROUND(AW334+S335-AC335-AM335,2)),0)</f>
        <v>0</v>
      </c>
      <c r="AX335" s="28">
        <f>IF(_Engine!$P$6=1,MAX(0,ROUND(AX334+T335-AD335-AN335,2)),0)</f>
        <v>0</v>
      </c>
      <c r="AY335" s="28">
        <f>IF(_Engine!$P$7=1,MAX(0,ROUND(AY334+U335-AE335-AO335,2)),0)</f>
        <v>0</v>
      </c>
      <c r="AZ335" s="28">
        <f>IF(_Engine!$P$8=1,MAX(0,ROUND(AZ334+V335-AF335-AP335,2)),0)</f>
        <v>0</v>
      </c>
      <c r="BA335" s="28">
        <f>IF(_Engine!$P$9=1,MAX(0,ROUND(BA334+W335-AG335-AQ335,2)),0)</f>
        <v>0</v>
      </c>
      <c r="BB335" s="28">
        <f>IF(_Engine!$P$10=1,MAX(0,ROUND(BB334+X335-AH335-AR335,2)),0)</f>
        <v>0</v>
      </c>
      <c r="BC335" s="28">
        <f>IF(_Engine!$P$11=1,MAX(0,ROUND(BC334+Y335-AI335-AS335,2)),0)</f>
        <v>0</v>
      </c>
      <c r="BD335" s="28">
        <f>IF(_Engine!$P$12=1,MAX(0,ROUND(BD334+Z335-AJ335-AT335,2)),0)</f>
        <v>0</v>
      </c>
      <c r="BE335" s="28">
        <f>ROUND(IFERROR('Debt Planner'!$C$8,0)+IFERROR(C335,0)+MAX(0,_Engine!$E$14-SUM(AA335:AJ335)),2)</f>
        <v>0</v>
      </c>
    </row>
    <row r="336" spans="1:57" x14ac:dyDescent="0.3">
      <c r="A336" s="24">
        <v>328</v>
      </c>
      <c r="B336" s="25">
        <f t="shared" ca="1" si="17"/>
        <v>56148</v>
      </c>
      <c r="C336" s="26">
        <v>0</v>
      </c>
      <c r="D336" s="27">
        <f t="shared" si="15"/>
        <v>0</v>
      </c>
      <c r="E336" s="18" t="str">
        <f>IF(_Engine!$P$3=0,"",IF((AA336+AK336)&gt;0,AA336+AK336,""))</f>
        <v/>
      </c>
      <c r="F336" s="18" t="str">
        <f>IF(_Engine!$P$4=0,"",IF((AB336+AL336)&gt;0,AB336+AL336,""))</f>
        <v/>
      </c>
      <c r="G336" s="18" t="str">
        <f>IF(_Engine!$P$5=0,"",IF((AC336+AM336)&gt;0,AC336+AM336,""))</f>
        <v/>
      </c>
      <c r="H336" s="18" t="str">
        <f>IF(_Engine!$P$6=0,"",IF((AD336+AN336)&gt;0,AD336+AN336,""))</f>
        <v/>
      </c>
      <c r="I336" s="18" t="str">
        <f>IF(_Engine!$P$7=0,"",IF((AE336+AO336)&gt;0,AE336+AO336,""))</f>
        <v/>
      </c>
      <c r="J336" s="18" t="str">
        <f>IF(_Engine!$P$8=0,"",IF((AF336+AP336)&gt;0,AF336+AP336,""))</f>
        <v/>
      </c>
      <c r="K336" s="18" t="str">
        <f>IF(_Engine!$P$9=0,"",IF((AG336+AQ336)&gt;0,AG336+AQ336,""))</f>
        <v/>
      </c>
      <c r="L336" s="18" t="str">
        <f>IF(_Engine!$P$10=0,"",IF((AH336+AR336)&gt;0,AH336+AR336,""))</f>
        <v/>
      </c>
      <c r="M336" s="18" t="str">
        <f>IF(_Engine!$P$11=0,"",IF((AI336+AS336)&gt;0,AI336+AS336,""))</f>
        <v/>
      </c>
      <c r="N336" s="18" t="str">
        <f>IF(_Engine!$P$12=0,"",IF((AJ336+AT336)&gt;0,AJ336+AT336,""))</f>
        <v/>
      </c>
      <c r="O336" s="27">
        <f t="shared" si="16"/>
        <v>0</v>
      </c>
      <c r="Q336" s="28">
        <f>IF(AND(_Engine!$P$3=1,AU335&gt;0),ROUND(AU335*_Engine!$N$3/12,2),0)</f>
        <v>0</v>
      </c>
      <c r="R336" s="28">
        <f>IF(AND(_Engine!$P$4=1,AV335&gt;0),ROUND(AV335*_Engine!$N$4/12,2),0)</f>
        <v>0</v>
      </c>
      <c r="S336" s="28">
        <f>IF(AND(_Engine!$P$5=1,AW335&gt;0),ROUND(AW335*_Engine!$N$5/12,2),0)</f>
        <v>0</v>
      </c>
      <c r="T336" s="28">
        <f>IF(AND(_Engine!$P$6=1,AX335&gt;0),ROUND(AX335*_Engine!$N$6/12,2),0)</f>
        <v>0</v>
      </c>
      <c r="U336" s="28">
        <f>IF(AND(_Engine!$P$7=1,AY335&gt;0),ROUND(AY335*_Engine!$N$7/12,2),0)</f>
        <v>0</v>
      </c>
      <c r="V336" s="28">
        <f>IF(AND(_Engine!$P$8=1,AZ335&gt;0),ROUND(AZ335*_Engine!$N$8/12,2),0)</f>
        <v>0</v>
      </c>
      <c r="W336" s="28">
        <f>IF(AND(_Engine!$P$9=1,BA335&gt;0),ROUND(BA335*_Engine!$N$9/12,2),0)</f>
        <v>0</v>
      </c>
      <c r="X336" s="28">
        <f>IF(AND(_Engine!$P$10=1,BB335&gt;0),ROUND(BB335*_Engine!$N$10/12,2),0)</f>
        <v>0</v>
      </c>
      <c r="Y336" s="28">
        <f>IF(AND(_Engine!$P$11=1,BC335&gt;0),ROUND(BC335*_Engine!$N$11/12,2),0)</f>
        <v>0</v>
      </c>
      <c r="Z336" s="28">
        <f>IF(AND(_Engine!$P$12=1,BD335&gt;0),ROUND(BD335*_Engine!$N$12/12,2),0)</f>
        <v>0</v>
      </c>
      <c r="AA336" s="28">
        <f>IF(AND(_Engine!$P$3=1,AU335&gt;0),ROUND(MIN(_Engine!$O$3,AU335+Q336),2),0)</f>
        <v>0</v>
      </c>
      <c r="AB336" s="28">
        <f>IF(AND(_Engine!$P$4=1,AV335&gt;0),ROUND(MIN(_Engine!$O$4,AV335+R336),2),0)</f>
        <v>0</v>
      </c>
      <c r="AC336" s="28">
        <f>IF(AND(_Engine!$P$5=1,AW335&gt;0),ROUND(MIN(_Engine!$O$5,AW335+S336),2),0)</f>
        <v>0</v>
      </c>
      <c r="AD336" s="28">
        <f>IF(AND(_Engine!$P$6=1,AX335&gt;0),ROUND(MIN(_Engine!$O$6,AX335+T336),2),0)</f>
        <v>0</v>
      </c>
      <c r="AE336" s="28">
        <f>IF(AND(_Engine!$P$7=1,AY335&gt;0),ROUND(MIN(_Engine!$O$7,AY335+U336),2),0)</f>
        <v>0</v>
      </c>
      <c r="AF336" s="28">
        <f>IF(AND(_Engine!$P$8=1,AZ335&gt;0),ROUND(MIN(_Engine!$O$8,AZ335+V336),2),0)</f>
        <v>0</v>
      </c>
      <c r="AG336" s="28">
        <f>IF(AND(_Engine!$P$9=1,BA335&gt;0),ROUND(MIN(_Engine!$O$9,BA335+W336),2),0)</f>
        <v>0</v>
      </c>
      <c r="AH336" s="28">
        <f>IF(AND(_Engine!$P$10=1,BB335&gt;0),ROUND(MIN(_Engine!$O$10,BB335+X336),2),0)</f>
        <v>0</v>
      </c>
      <c r="AI336" s="28">
        <f>IF(AND(_Engine!$P$11=1,BC335&gt;0),ROUND(MIN(_Engine!$O$11,BC335+Y336),2),0)</f>
        <v>0</v>
      </c>
      <c r="AJ336" s="28">
        <f>IF(AND(_Engine!$P$12=1,BD335&gt;0),ROUND(MIN(_Engine!$O$12,BD335+Z336),2),0)</f>
        <v>0</v>
      </c>
      <c r="AK336" s="28">
        <f>IF(AND(_Engine!$P$3=1,AU335&gt;0),ROUND(MAX(0,MIN(AU335+Q336-AA336,BE336-0)),2),0)</f>
        <v>0</v>
      </c>
      <c r="AL336" s="28">
        <f>IF(AND(_Engine!$P$4=1,AV335&gt;0),ROUND(MAX(0,MIN(AV335+R336-AB336,BE336-SUM(AK336:AK336))),2),0)</f>
        <v>0</v>
      </c>
      <c r="AM336" s="28">
        <f>IF(AND(_Engine!$P$5=1,AW335&gt;0),ROUND(MAX(0,MIN(AW335+S336-AC336,BE336-SUM(AK336:AL336))),2),0)</f>
        <v>0</v>
      </c>
      <c r="AN336" s="28">
        <f>IF(AND(_Engine!$P$6=1,AX335&gt;0),ROUND(MAX(0,MIN(AX335+T336-AD336,BE336-SUM(AK336:AM336))),2),0)</f>
        <v>0</v>
      </c>
      <c r="AO336" s="28">
        <f>IF(AND(_Engine!$P$7=1,AY335&gt;0),ROUND(MAX(0,MIN(AY335+U336-AE336,BE336-SUM(AK336:AN336))),2),0)</f>
        <v>0</v>
      </c>
      <c r="AP336" s="28">
        <f>IF(AND(_Engine!$P$8=1,AZ335&gt;0),ROUND(MAX(0,MIN(AZ335+V336-AF336,BE336-SUM(AK336:AO336))),2),0)</f>
        <v>0</v>
      </c>
      <c r="AQ336" s="28">
        <f>IF(AND(_Engine!$P$9=1,BA335&gt;0),ROUND(MAX(0,MIN(BA335+W336-AG336,BE336-SUM(AK336:AP336))),2),0)</f>
        <v>0</v>
      </c>
      <c r="AR336" s="28">
        <f>IF(AND(_Engine!$P$10=1,BB335&gt;0),ROUND(MAX(0,MIN(BB335+X336-AH336,BE336-SUM(AK336:AQ336))),2),0)</f>
        <v>0</v>
      </c>
      <c r="AS336" s="28">
        <f>IF(AND(_Engine!$P$11=1,BC335&gt;0),ROUND(MAX(0,MIN(BC335+Y336-AI336,BE336-SUM(AK336:AR336))),2),0)</f>
        <v>0</v>
      </c>
      <c r="AT336" s="28">
        <f>IF(AND(_Engine!$P$12=1,BD335&gt;0),ROUND(MAX(0,MIN(BD335+Z336-AJ336,BE336-SUM(AK336:AS336))),2),0)</f>
        <v>0</v>
      </c>
      <c r="AU336" s="28">
        <f>IF(_Engine!$P$3=1,MAX(0,ROUND(AU335+Q336-AA336-AK336,2)),0)</f>
        <v>0</v>
      </c>
      <c r="AV336" s="28">
        <f>IF(_Engine!$P$4=1,MAX(0,ROUND(AV335+R336-AB336-AL336,2)),0)</f>
        <v>0</v>
      </c>
      <c r="AW336" s="28">
        <f>IF(_Engine!$P$5=1,MAX(0,ROUND(AW335+S336-AC336-AM336,2)),0)</f>
        <v>0</v>
      </c>
      <c r="AX336" s="28">
        <f>IF(_Engine!$P$6=1,MAX(0,ROUND(AX335+T336-AD336-AN336,2)),0)</f>
        <v>0</v>
      </c>
      <c r="AY336" s="28">
        <f>IF(_Engine!$P$7=1,MAX(0,ROUND(AY335+U336-AE336-AO336,2)),0)</f>
        <v>0</v>
      </c>
      <c r="AZ336" s="28">
        <f>IF(_Engine!$P$8=1,MAX(0,ROUND(AZ335+V336-AF336-AP336,2)),0)</f>
        <v>0</v>
      </c>
      <c r="BA336" s="28">
        <f>IF(_Engine!$P$9=1,MAX(0,ROUND(BA335+W336-AG336-AQ336,2)),0)</f>
        <v>0</v>
      </c>
      <c r="BB336" s="28">
        <f>IF(_Engine!$P$10=1,MAX(0,ROUND(BB335+X336-AH336-AR336,2)),0)</f>
        <v>0</v>
      </c>
      <c r="BC336" s="28">
        <f>IF(_Engine!$P$11=1,MAX(0,ROUND(BC335+Y336-AI336-AS336,2)),0)</f>
        <v>0</v>
      </c>
      <c r="BD336" s="28">
        <f>IF(_Engine!$P$12=1,MAX(0,ROUND(BD335+Z336-AJ336-AT336,2)),0)</f>
        <v>0</v>
      </c>
      <c r="BE336" s="28">
        <f>ROUND(IFERROR('Debt Planner'!$C$8,0)+IFERROR(C336,0)+MAX(0,_Engine!$E$14-SUM(AA336:AJ336)),2)</f>
        <v>0</v>
      </c>
    </row>
    <row r="337" spans="1:57" x14ac:dyDescent="0.3">
      <c r="A337" s="24">
        <v>329</v>
      </c>
      <c r="B337" s="25">
        <f t="shared" ca="1" si="17"/>
        <v>56178</v>
      </c>
      <c r="C337" s="26">
        <v>0</v>
      </c>
      <c r="D337" s="27">
        <f t="shared" si="15"/>
        <v>0</v>
      </c>
      <c r="E337" s="18" t="str">
        <f>IF(_Engine!$P$3=0,"",IF((AA337+AK337)&gt;0,AA337+AK337,""))</f>
        <v/>
      </c>
      <c r="F337" s="18" t="str">
        <f>IF(_Engine!$P$4=0,"",IF((AB337+AL337)&gt;0,AB337+AL337,""))</f>
        <v/>
      </c>
      <c r="G337" s="18" t="str">
        <f>IF(_Engine!$P$5=0,"",IF((AC337+AM337)&gt;0,AC337+AM337,""))</f>
        <v/>
      </c>
      <c r="H337" s="18" t="str">
        <f>IF(_Engine!$P$6=0,"",IF((AD337+AN337)&gt;0,AD337+AN337,""))</f>
        <v/>
      </c>
      <c r="I337" s="18" t="str">
        <f>IF(_Engine!$P$7=0,"",IF((AE337+AO337)&gt;0,AE337+AO337,""))</f>
        <v/>
      </c>
      <c r="J337" s="18" t="str">
        <f>IF(_Engine!$P$8=0,"",IF((AF337+AP337)&gt;0,AF337+AP337,""))</f>
        <v/>
      </c>
      <c r="K337" s="18" t="str">
        <f>IF(_Engine!$P$9=0,"",IF((AG337+AQ337)&gt;0,AG337+AQ337,""))</f>
        <v/>
      </c>
      <c r="L337" s="18" t="str">
        <f>IF(_Engine!$P$10=0,"",IF((AH337+AR337)&gt;0,AH337+AR337,""))</f>
        <v/>
      </c>
      <c r="M337" s="18" t="str">
        <f>IF(_Engine!$P$11=0,"",IF((AI337+AS337)&gt;0,AI337+AS337,""))</f>
        <v/>
      </c>
      <c r="N337" s="18" t="str">
        <f>IF(_Engine!$P$12=0,"",IF((AJ337+AT337)&gt;0,AJ337+AT337,""))</f>
        <v/>
      </c>
      <c r="O337" s="27">
        <f t="shared" si="16"/>
        <v>0</v>
      </c>
      <c r="Q337" s="28">
        <f>IF(AND(_Engine!$P$3=1,AU336&gt;0),ROUND(AU336*_Engine!$N$3/12,2),0)</f>
        <v>0</v>
      </c>
      <c r="R337" s="28">
        <f>IF(AND(_Engine!$P$4=1,AV336&gt;0),ROUND(AV336*_Engine!$N$4/12,2),0)</f>
        <v>0</v>
      </c>
      <c r="S337" s="28">
        <f>IF(AND(_Engine!$P$5=1,AW336&gt;0),ROUND(AW336*_Engine!$N$5/12,2),0)</f>
        <v>0</v>
      </c>
      <c r="T337" s="28">
        <f>IF(AND(_Engine!$P$6=1,AX336&gt;0),ROUND(AX336*_Engine!$N$6/12,2),0)</f>
        <v>0</v>
      </c>
      <c r="U337" s="28">
        <f>IF(AND(_Engine!$P$7=1,AY336&gt;0),ROUND(AY336*_Engine!$N$7/12,2),0)</f>
        <v>0</v>
      </c>
      <c r="V337" s="28">
        <f>IF(AND(_Engine!$P$8=1,AZ336&gt;0),ROUND(AZ336*_Engine!$N$8/12,2),0)</f>
        <v>0</v>
      </c>
      <c r="W337" s="28">
        <f>IF(AND(_Engine!$P$9=1,BA336&gt;0),ROUND(BA336*_Engine!$N$9/12,2),0)</f>
        <v>0</v>
      </c>
      <c r="X337" s="28">
        <f>IF(AND(_Engine!$P$10=1,BB336&gt;0),ROUND(BB336*_Engine!$N$10/12,2),0)</f>
        <v>0</v>
      </c>
      <c r="Y337" s="28">
        <f>IF(AND(_Engine!$P$11=1,BC336&gt;0),ROUND(BC336*_Engine!$N$11/12,2),0)</f>
        <v>0</v>
      </c>
      <c r="Z337" s="28">
        <f>IF(AND(_Engine!$P$12=1,BD336&gt;0),ROUND(BD336*_Engine!$N$12/12,2),0)</f>
        <v>0</v>
      </c>
      <c r="AA337" s="28">
        <f>IF(AND(_Engine!$P$3=1,AU336&gt;0),ROUND(MIN(_Engine!$O$3,AU336+Q337),2),0)</f>
        <v>0</v>
      </c>
      <c r="AB337" s="28">
        <f>IF(AND(_Engine!$P$4=1,AV336&gt;0),ROUND(MIN(_Engine!$O$4,AV336+R337),2),0)</f>
        <v>0</v>
      </c>
      <c r="AC337" s="28">
        <f>IF(AND(_Engine!$P$5=1,AW336&gt;0),ROUND(MIN(_Engine!$O$5,AW336+S337),2),0)</f>
        <v>0</v>
      </c>
      <c r="AD337" s="28">
        <f>IF(AND(_Engine!$P$6=1,AX336&gt;0),ROUND(MIN(_Engine!$O$6,AX336+T337),2),0)</f>
        <v>0</v>
      </c>
      <c r="AE337" s="28">
        <f>IF(AND(_Engine!$P$7=1,AY336&gt;0),ROUND(MIN(_Engine!$O$7,AY336+U337),2),0)</f>
        <v>0</v>
      </c>
      <c r="AF337" s="28">
        <f>IF(AND(_Engine!$P$8=1,AZ336&gt;0),ROUND(MIN(_Engine!$O$8,AZ336+V337),2),0)</f>
        <v>0</v>
      </c>
      <c r="AG337" s="28">
        <f>IF(AND(_Engine!$P$9=1,BA336&gt;0),ROUND(MIN(_Engine!$O$9,BA336+W337),2),0)</f>
        <v>0</v>
      </c>
      <c r="AH337" s="28">
        <f>IF(AND(_Engine!$P$10=1,BB336&gt;0),ROUND(MIN(_Engine!$O$10,BB336+X337),2),0)</f>
        <v>0</v>
      </c>
      <c r="AI337" s="28">
        <f>IF(AND(_Engine!$P$11=1,BC336&gt;0),ROUND(MIN(_Engine!$O$11,BC336+Y337),2),0)</f>
        <v>0</v>
      </c>
      <c r="AJ337" s="28">
        <f>IF(AND(_Engine!$P$12=1,BD336&gt;0),ROUND(MIN(_Engine!$O$12,BD336+Z337),2),0)</f>
        <v>0</v>
      </c>
      <c r="AK337" s="28">
        <f>IF(AND(_Engine!$P$3=1,AU336&gt;0),ROUND(MAX(0,MIN(AU336+Q337-AA337,BE337-0)),2),0)</f>
        <v>0</v>
      </c>
      <c r="AL337" s="28">
        <f>IF(AND(_Engine!$P$4=1,AV336&gt;0),ROUND(MAX(0,MIN(AV336+R337-AB337,BE337-SUM(AK337:AK337))),2),0)</f>
        <v>0</v>
      </c>
      <c r="AM337" s="28">
        <f>IF(AND(_Engine!$P$5=1,AW336&gt;0),ROUND(MAX(0,MIN(AW336+S337-AC337,BE337-SUM(AK337:AL337))),2),0)</f>
        <v>0</v>
      </c>
      <c r="AN337" s="28">
        <f>IF(AND(_Engine!$P$6=1,AX336&gt;0),ROUND(MAX(0,MIN(AX336+T337-AD337,BE337-SUM(AK337:AM337))),2),0)</f>
        <v>0</v>
      </c>
      <c r="AO337" s="28">
        <f>IF(AND(_Engine!$P$7=1,AY336&gt;0),ROUND(MAX(0,MIN(AY336+U337-AE337,BE337-SUM(AK337:AN337))),2),0)</f>
        <v>0</v>
      </c>
      <c r="AP337" s="28">
        <f>IF(AND(_Engine!$P$8=1,AZ336&gt;0),ROUND(MAX(0,MIN(AZ336+V337-AF337,BE337-SUM(AK337:AO337))),2),0)</f>
        <v>0</v>
      </c>
      <c r="AQ337" s="28">
        <f>IF(AND(_Engine!$P$9=1,BA336&gt;0),ROUND(MAX(0,MIN(BA336+W337-AG337,BE337-SUM(AK337:AP337))),2),0)</f>
        <v>0</v>
      </c>
      <c r="AR337" s="28">
        <f>IF(AND(_Engine!$P$10=1,BB336&gt;0),ROUND(MAX(0,MIN(BB336+X337-AH337,BE337-SUM(AK337:AQ337))),2),0)</f>
        <v>0</v>
      </c>
      <c r="AS337" s="28">
        <f>IF(AND(_Engine!$P$11=1,BC336&gt;0),ROUND(MAX(0,MIN(BC336+Y337-AI337,BE337-SUM(AK337:AR337))),2),0)</f>
        <v>0</v>
      </c>
      <c r="AT337" s="28">
        <f>IF(AND(_Engine!$P$12=1,BD336&gt;0),ROUND(MAX(0,MIN(BD336+Z337-AJ337,BE337-SUM(AK337:AS337))),2),0)</f>
        <v>0</v>
      </c>
      <c r="AU337" s="28">
        <f>IF(_Engine!$P$3=1,MAX(0,ROUND(AU336+Q337-AA337-AK337,2)),0)</f>
        <v>0</v>
      </c>
      <c r="AV337" s="28">
        <f>IF(_Engine!$P$4=1,MAX(0,ROUND(AV336+R337-AB337-AL337,2)),0)</f>
        <v>0</v>
      </c>
      <c r="AW337" s="28">
        <f>IF(_Engine!$P$5=1,MAX(0,ROUND(AW336+S337-AC337-AM337,2)),0)</f>
        <v>0</v>
      </c>
      <c r="AX337" s="28">
        <f>IF(_Engine!$P$6=1,MAX(0,ROUND(AX336+T337-AD337-AN337,2)),0)</f>
        <v>0</v>
      </c>
      <c r="AY337" s="28">
        <f>IF(_Engine!$P$7=1,MAX(0,ROUND(AY336+U337-AE337-AO337,2)),0)</f>
        <v>0</v>
      </c>
      <c r="AZ337" s="28">
        <f>IF(_Engine!$P$8=1,MAX(0,ROUND(AZ336+V337-AF337-AP337,2)),0)</f>
        <v>0</v>
      </c>
      <c r="BA337" s="28">
        <f>IF(_Engine!$P$9=1,MAX(0,ROUND(BA336+W337-AG337-AQ337,2)),0)</f>
        <v>0</v>
      </c>
      <c r="BB337" s="28">
        <f>IF(_Engine!$P$10=1,MAX(0,ROUND(BB336+X337-AH337-AR337,2)),0)</f>
        <v>0</v>
      </c>
      <c r="BC337" s="28">
        <f>IF(_Engine!$P$11=1,MAX(0,ROUND(BC336+Y337-AI337-AS337,2)),0)</f>
        <v>0</v>
      </c>
      <c r="BD337" s="28">
        <f>IF(_Engine!$P$12=1,MAX(0,ROUND(BD336+Z337-AJ337-AT337,2)),0)</f>
        <v>0</v>
      </c>
      <c r="BE337" s="28">
        <f>ROUND(IFERROR('Debt Planner'!$C$8,0)+IFERROR(C337,0)+MAX(0,_Engine!$E$14-SUM(AA337:AJ337)),2)</f>
        <v>0</v>
      </c>
    </row>
    <row r="338" spans="1:57" x14ac:dyDescent="0.3">
      <c r="A338" s="24">
        <v>330</v>
      </c>
      <c r="B338" s="25">
        <f t="shared" ca="1" si="17"/>
        <v>56209</v>
      </c>
      <c r="C338" s="26">
        <v>0</v>
      </c>
      <c r="D338" s="27">
        <f t="shared" si="15"/>
        <v>0</v>
      </c>
      <c r="E338" s="18" t="str">
        <f>IF(_Engine!$P$3=0,"",IF((AA338+AK338)&gt;0,AA338+AK338,""))</f>
        <v/>
      </c>
      <c r="F338" s="18" t="str">
        <f>IF(_Engine!$P$4=0,"",IF((AB338+AL338)&gt;0,AB338+AL338,""))</f>
        <v/>
      </c>
      <c r="G338" s="18" t="str">
        <f>IF(_Engine!$P$5=0,"",IF((AC338+AM338)&gt;0,AC338+AM338,""))</f>
        <v/>
      </c>
      <c r="H338" s="18" t="str">
        <f>IF(_Engine!$P$6=0,"",IF((AD338+AN338)&gt;0,AD338+AN338,""))</f>
        <v/>
      </c>
      <c r="I338" s="18" t="str">
        <f>IF(_Engine!$P$7=0,"",IF((AE338+AO338)&gt;0,AE338+AO338,""))</f>
        <v/>
      </c>
      <c r="J338" s="18" t="str">
        <f>IF(_Engine!$P$8=0,"",IF((AF338+AP338)&gt;0,AF338+AP338,""))</f>
        <v/>
      </c>
      <c r="K338" s="18" t="str">
        <f>IF(_Engine!$P$9=0,"",IF((AG338+AQ338)&gt;0,AG338+AQ338,""))</f>
        <v/>
      </c>
      <c r="L338" s="18" t="str">
        <f>IF(_Engine!$P$10=0,"",IF((AH338+AR338)&gt;0,AH338+AR338,""))</f>
        <v/>
      </c>
      <c r="M338" s="18" t="str">
        <f>IF(_Engine!$P$11=0,"",IF((AI338+AS338)&gt;0,AI338+AS338,""))</f>
        <v/>
      </c>
      <c r="N338" s="18" t="str">
        <f>IF(_Engine!$P$12=0,"",IF((AJ338+AT338)&gt;0,AJ338+AT338,""))</f>
        <v/>
      </c>
      <c r="O338" s="27">
        <f t="shared" si="16"/>
        <v>0</v>
      </c>
      <c r="Q338" s="28">
        <f>IF(AND(_Engine!$P$3=1,AU337&gt;0),ROUND(AU337*_Engine!$N$3/12,2),0)</f>
        <v>0</v>
      </c>
      <c r="R338" s="28">
        <f>IF(AND(_Engine!$P$4=1,AV337&gt;0),ROUND(AV337*_Engine!$N$4/12,2),0)</f>
        <v>0</v>
      </c>
      <c r="S338" s="28">
        <f>IF(AND(_Engine!$P$5=1,AW337&gt;0),ROUND(AW337*_Engine!$N$5/12,2),0)</f>
        <v>0</v>
      </c>
      <c r="T338" s="28">
        <f>IF(AND(_Engine!$P$6=1,AX337&gt;0),ROUND(AX337*_Engine!$N$6/12,2),0)</f>
        <v>0</v>
      </c>
      <c r="U338" s="28">
        <f>IF(AND(_Engine!$P$7=1,AY337&gt;0),ROUND(AY337*_Engine!$N$7/12,2),0)</f>
        <v>0</v>
      </c>
      <c r="V338" s="28">
        <f>IF(AND(_Engine!$P$8=1,AZ337&gt;0),ROUND(AZ337*_Engine!$N$8/12,2),0)</f>
        <v>0</v>
      </c>
      <c r="W338" s="28">
        <f>IF(AND(_Engine!$P$9=1,BA337&gt;0),ROUND(BA337*_Engine!$N$9/12,2),0)</f>
        <v>0</v>
      </c>
      <c r="X338" s="28">
        <f>IF(AND(_Engine!$P$10=1,BB337&gt;0),ROUND(BB337*_Engine!$N$10/12,2),0)</f>
        <v>0</v>
      </c>
      <c r="Y338" s="28">
        <f>IF(AND(_Engine!$P$11=1,BC337&gt;0),ROUND(BC337*_Engine!$N$11/12,2),0)</f>
        <v>0</v>
      </c>
      <c r="Z338" s="28">
        <f>IF(AND(_Engine!$P$12=1,BD337&gt;0),ROUND(BD337*_Engine!$N$12/12,2),0)</f>
        <v>0</v>
      </c>
      <c r="AA338" s="28">
        <f>IF(AND(_Engine!$P$3=1,AU337&gt;0),ROUND(MIN(_Engine!$O$3,AU337+Q338),2),0)</f>
        <v>0</v>
      </c>
      <c r="AB338" s="28">
        <f>IF(AND(_Engine!$P$4=1,AV337&gt;0),ROUND(MIN(_Engine!$O$4,AV337+R338),2),0)</f>
        <v>0</v>
      </c>
      <c r="AC338" s="28">
        <f>IF(AND(_Engine!$P$5=1,AW337&gt;0),ROUND(MIN(_Engine!$O$5,AW337+S338),2),0)</f>
        <v>0</v>
      </c>
      <c r="AD338" s="28">
        <f>IF(AND(_Engine!$P$6=1,AX337&gt;0),ROUND(MIN(_Engine!$O$6,AX337+T338),2),0)</f>
        <v>0</v>
      </c>
      <c r="AE338" s="28">
        <f>IF(AND(_Engine!$P$7=1,AY337&gt;0),ROUND(MIN(_Engine!$O$7,AY337+U338),2),0)</f>
        <v>0</v>
      </c>
      <c r="AF338" s="28">
        <f>IF(AND(_Engine!$P$8=1,AZ337&gt;0),ROUND(MIN(_Engine!$O$8,AZ337+V338),2),0)</f>
        <v>0</v>
      </c>
      <c r="AG338" s="28">
        <f>IF(AND(_Engine!$P$9=1,BA337&gt;0),ROUND(MIN(_Engine!$O$9,BA337+W338),2),0)</f>
        <v>0</v>
      </c>
      <c r="AH338" s="28">
        <f>IF(AND(_Engine!$P$10=1,BB337&gt;0),ROUND(MIN(_Engine!$O$10,BB337+X338),2),0)</f>
        <v>0</v>
      </c>
      <c r="AI338" s="28">
        <f>IF(AND(_Engine!$P$11=1,BC337&gt;0),ROUND(MIN(_Engine!$O$11,BC337+Y338),2),0)</f>
        <v>0</v>
      </c>
      <c r="AJ338" s="28">
        <f>IF(AND(_Engine!$P$12=1,BD337&gt;0),ROUND(MIN(_Engine!$O$12,BD337+Z338),2),0)</f>
        <v>0</v>
      </c>
      <c r="AK338" s="28">
        <f>IF(AND(_Engine!$P$3=1,AU337&gt;0),ROUND(MAX(0,MIN(AU337+Q338-AA338,BE338-0)),2),0)</f>
        <v>0</v>
      </c>
      <c r="AL338" s="28">
        <f>IF(AND(_Engine!$P$4=1,AV337&gt;0),ROUND(MAX(0,MIN(AV337+R338-AB338,BE338-SUM(AK338:AK338))),2),0)</f>
        <v>0</v>
      </c>
      <c r="AM338" s="28">
        <f>IF(AND(_Engine!$P$5=1,AW337&gt;0),ROUND(MAX(0,MIN(AW337+S338-AC338,BE338-SUM(AK338:AL338))),2),0)</f>
        <v>0</v>
      </c>
      <c r="AN338" s="28">
        <f>IF(AND(_Engine!$P$6=1,AX337&gt;0),ROUND(MAX(0,MIN(AX337+T338-AD338,BE338-SUM(AK338:AM338))),2),0)</f>
        <v>0</v>
      </c>
      <c r="AO338" s="28">
        <f>IF(AND(_Engine!$P$7=1,AY337&gt;0),ROUND(MAX(0,MIN(AY337+U338-AE338,BE338-SUM(AK338:AN338))),2),0)</f>
        <v>0</v>
      </c>
      <c r="AP338" s="28">
        <f>IF(AND(_Engine!$P$8=1,AZ337&gt;0),ROUND(MAX(0,MIN(AZ337+V338-AF338,BE338-SUM(AK338:AO338))),2),0)</f>
        <v>0</v>
      </c>
      <c r="AQ338" s="28">
        <f>IF(AND(_Engine!$P$9=1,BA337&gt;0),ROUND(MAX(0,MIN(BA337+W338-AG338,BE338-SUM(AK338:AP338))),2),0)</f>
        <v>0</v>
      </c>
      <c r="AR338" s="28">
        <f>IF(AND(_Engine!$P$10=1,BB337&gt;0),ROUND(MAX(0,MIN(BB337+X338-AH338,BE338-SUM(AK338:AQ338))),2),0)</f>
        <v>0</v>
      </c>
      <c r="AS338" s="28">
        <f>IF(AND(_Engine!$P$11=1,BC337&gt;0),ROUND(MAX(0,MIN(BC337+Y338-AI338,BE338-SUM(AK338:AR338))),2),0)</f>
        <v>0</v>
      </c>
      <c r="AT338" s="28">
        <f>IF(AND(_Engine!$P$12=1,BD337&gt;0),ROUND(MAX(0,MIN(BD337+Z338-AJ338,BE338-SUM(AK338:AS338))),2),0)</f>
        <v>0</v>
      </c>
      <c r="AU338" s="28">
        <f>IF(_Engine!$P$3=1,MAX(0,ROUND(AU337+Q338-AA338-AK338,2)),0)</f>
        <v>0</v>
      </c>
      <c r="AV338" s="28">
        <f>IF(_Engine!$P$4=1,MAX(0,ROUND(AV337+R338-AB338-AL338,2)),0)</f>
        <v>0</v>
      </c>
      <c r="AW338" s="28">
        <f>IF(_Engine!$P$5=1,MAX(0,ROUND(AW337+S338-AC338-AM338,2)),0)</f>
        <v>0</v>
      </c>
      <c r="AX338" s="28">
        <f>IF(_Engine!$P$6=1,MAX(0,ROUND(AX337+T338-AD338-AN338,2)),0)</f>
        <v>0</v>
      </c>
      <c r="AY338" s="28">
        <f>IF(_Engine!$P$7=1,MAX(0,ROUND(AY337+U338-AE338-AO338,2)),0)</f>
        <v>0</v>
      </c>
      <c r="AZ338" s="28">
        <f>IF(_Engine!$P$8=1,MAX(0,ROUND(AZ337+V338-AF338-AP338,2)),0)</f>
        <v>0</v>
      </c>
      <c r="BA338" s="28">
        <f>IF(_Engine!$P$9=1,MAX(0,ROUND(BA337+W338-AG338-AQ338,2)),0)</f>
        <v>0</v>
      </c>
      <c r="BB338" s="28">
        <f>IF(_Engine!$P$10=1,MAX(0,ROUND(BB337+X338-AH338-AR338,2)),0)</f>
        <v>0</v>
      </c>
      <c r="BC338" s="28">
        <f>IF(_Engine!$P$11=1,MAX(0,ROUND(BC337+Y338-AI338-AS338,2)),0)</f>
        <v>0</v>
      </c>
      <c r="BD338" s="28">
        <f>IF(_Engine!$P$12=1,MAX(0,ROUND(BD337+Z338-AJ338-AT338,2)),0)</f>
        <v>0</v>
      </c>
      <c r="BE338" s="28">
        <f>ROUND(IFERROR('Debt Planner'!$C$8,0)+IFERROR(C338,0)+MAX(0,_Engine!$E$14-SUM(AA338:AJ338)),2)</f>
        <v>0</v>
      </c>
    </row>
    <row r="339" spans="1:57" x14ac:dyDescent="0.3">
      <c r="A339" s="24">
        <v>331</v>
      </c>
      <c r="B339" s="25">
        <f t="shared" ca="1" si="17"/>
        <v>56239</v>
      </c>
      <c r="C339" s="26">
        <v>0</v>
      </c>
      <c r="D339" s="27">
        <f t="shared" si="15"/>
        <v>0</v>
      </c>
      <c r="E339" s="18" t="str">
        <f>IF(_Engine!$P$3=0,"",IF((AA339+AK339)&gt;0,AA339+AK339,""))</f>
        <v/>
      </c>
      <c r="F339" s="18" t="str">
        <f>IF(_Engine!$P$4=0,"",IF((AB339+AL339)&gt;0,AB339+AL339,""))</f>
        <v/>
      </c>
      <c r="G339" s="18" t="str">
        <f>IF(_Engine!$P$5=0,"",IF((AC339+AM339)&gt;0,AC339+AM339,""))</f>
        <v/>
      </c>
      <c r="H339" s="18" t="str">
        <f>IF(_Engine!$P$6=0,"",IF((AD339+AN339)&gt;0,AD339+AN339,""))</f>
        <v/>
      </c>
      <c r="I339" s="18" t="str">
        <f>IF(_Engine!$P$7=0,"",IF((AE339+AO339)&gt;0,AE339+AO339,""))</f>
        <v/>
      </c>
      <c r="J339" s="18" t="str">
        <f>IF(_Engine!$P$8=0,"",IF((AF339+AP339)&gt;0,AF339+AP339,""))</f>
        <v/>
      </c>
      <c r="K339" s="18" t="str">
        <f>IF(_Engine!$P$9=0,"",IF((AG339+AQ339)&gt;0,AG339+AQ339,""))</f>
        <v/>
      </c>
      <c r="L339" s="18" t="str">
        <f>IF(_Engine!$P$10=0,"",IF((AH339+AR339)&gt;0,AH339+AR339,""))</f>
        <v/>
      </c>
      <c r="M339" s="18" t="str">
        <f>IF(_Engine!$P$11=0,"",IF((AI339+AS339)&gt;0,AI339+AS339,""))</f>
        <v/>
      </c>
      <c r="N339" s="18" t="str">
        <f>IF(_Engine!$P$12=0,"",IF((AJ339+AT339)&gt;0,AJ339+AT339,""))</f>
        <v/>
      </c>
      <c r="O339" s="27">
        <f t="shared" si="16"/>
        <v>0</v>
      </c>
      <c r="Q339" s="28">
        <f>IF(AND(_Engine!$P$3=1,AU338&gt;0),ROUND(AU338*_Engine!$N$3/12,2),0)</f>
        <v>0</v>
      </c>
      <c r="R339" s="28">
        <f>IF(AND(_Engine!$P$4=1,AV338&gt;0),ROUND(AV338*_Engine!$N$4/12,2),0)</f>
        <v>0</v>
      </c>
      <c r="S339" s="28">
        <f>IF(AND(_Engine!$P$5=1,AW338&gt;0),ROUND(AW338*_Engine!$N$5/12,2),0)</f>
        <v>0</v>
      </c>
      <c r="T339" s="28">
        <f>IF(AND(_Engine!$P$6=1,AX338&gt;0),ROUND(AX338*_Engine!$N$6/12,2),0)</f>
        <v>0</v>
      </c>
      <c r="U339" s="28">
        <f>IF(AND(_Engine!$P$7=1,AY338&gt;0),ROUND(AY338*_Engine!$N$7/12,2),0)</f>
        <v>0</v>
      </c>
      <c r="V339" s="28">
        <f>IF(AND(_Engine!$P$8=1,AZ338&gt;0),ROUND(AZ338*_Engine!$N$8/12,2),0)</f>
        <v>0</v>
      </c>
      <c r="W339" s="28">
        <f>IF(AND(_Engine!$P$9=1,BA338&gt;0),ROUND(BA338*_Engine!$N$9/12,2),0)</f>
        <v>0</v>
      </c>
      <c r="X339" s="28">
        <f>IF(AND(_Engine!$P$10=1,BB338&gt;0),ROUND(BB338*_Engine!$N$10/12,2),0)</f>
        <v>0</v>
      </c>
      <c r="Y339" s="28">
        <f>IF(AND(_Engine!$P$11=1,BC338&gt;0),ROUND(BC338*_Engine!$N$11/12,2),0)</f>
        <v>0</v>
      </c>
      <c r="Z339" s="28">
        <f>IF(AND(_Engine!$P$12=1,BD338&gt;0),ROUND(BD338*_Engine!$N$12/12,2),0)</f>
        <v>0</v>
      </c>
      <c r="AA339" s="28">
        <f>IF(AND(_Engine!$P$3=1,AU338&gt;0),ROUND(MIN(_Engine!$O$3,AU338+Q339),2),0)</f>
        <v>0</v>
      </c>
      <c r="AB339" s="28">
        <f>IF(AND(_Engine!$P$4=1,AV338&gt;0),ROUND(MIN(_Engine!$O$4,AV338+R339),2),0)</f>
        <v>0</v>
      </c>
      <c r="AC339" s="28">
        <f>IF(AND(_Engine!$P$5=1,AW338&gt;0),ROUND(MIN(_Engine!$O$5,AW338+S339),2),0)</f>
        <v>0</v>
      </c>
      <c r="AD339" s="28">
        <f>IF(AND(_Engine!$P$6=1,AX338&gt;0),ROUND(MIN(_Engine!$O$6,AX338+T339),2),0)</f>
        <v>0</v>
      </c>
      <c r="AE339" s="28">
        <f>IF(AND(_Engine!$P$7=1,AY338&gt;0),ROUND(MIN(_Engine!$O$7,AY338+U339),2),0)</f>
        <v>0</v>
      </c>
      <c r="AF339" s="28">
        <f>IF(AND(_Engine!$P$8=1,AZ338&gt;0),ROUND(MIN(_Engine!$O$8,AZ338+V339),2),0)</f>
        <v>0</v>
      </c>
      <c r="AG339" s="28">
        <f>IF(AND(_Engine!$P$9=1,BA338&gt;0),ROUND(MIN(_Engine!$O$9,BA338+W339),2),0)</f>
        <v>0</v>
      </c>
      <c r="AH339" s="28">
        <f>IF(AND(_Engine!$P$10=1,BB338&gt;0),ROUND(MIN(_Engine!$O$10,BB338+X339),2),0)</f>
        <v>0</v>
      </c>
      <c r="AI339" s="28">
        <f>IF(AND(_Engine!$P$11=1,BC338&gt;0),ROUND(MIN(_Engine!$O$11,BC338+Y339),2),0)</f>
        <v>0</v>
      </c>
      <c r="AJ339" s="28">
        <f>IF(AND(_Engine!$P$12=1,BD338&gt;0),ROUND(MIN(_Engine!$O$12,BD338+Z339),2),0)</f>
        <v>0</v>
      </c>
      <c r="AK339" s="28">
        <f>IF(AND(_Engine!$P$3=1,AU338&gt;0),ROUND(MAX(0,MIN(AU338+Q339-AA339,BE339-0)),2),0)</f>
        <v>0</v>
      </c>
      <c r="AL339" s="28">
        <f>IF(AND(_Engine!$P$4=1,AV338&gt;0),ROUND(MAX(0,MIN(AV338+R339-AB339,BE339-SUM(AK339:AK339))),2),0)</f>
        <v>0</v>
      </c>
      <c r="AM339" s="28">
        <f>IF(AND(_Engine!$P$5=1,AW338&gt;0),ROUND(MAX(0,MIN(AW338+S339-AC339,BE339-SUM(AK339:AL339))),2),0)</f>
        <v>0</v>
      </c>
      <c r="AN339" s="28">
        <f>IF(AND(_Engine!$P$6=1,AX338&gt;0),ROUND(MAX(0,MIN(AX338+T339-AD339,BE339-SUM(AK339:AM339))),2),0)</f>
        <v>0</v>
      </c>
      <c r="AO339" s="28">
        <f>IF(AND(_Engine!$P$7=1,AY338&gt;0),ROUND(MAX(0,MIN(AY338+U339-AE339,BE339-SUM(AK339:AN339))),2),0)</f>
        <v>0</v>
      </c>
      <c r="AP339" s="28">
        <f>IF(AND(_Engine!$P$8=1,AZ338&gt;0),ROUND(MAX(0,MIN(AZ338+V339-AF339,BE339-SUM(AK339:AO339))),2),0)</f>
        <v>0</v>
      </c>
      <c r="AQ339" s="28">
        <f>IF(AND(_Engine!$P$9=1,BA338&gt;0),ROUND(MAX(0,MIN(BA338+W339-AG339,BE339-SUM(AK339:AP339))),2),0)</f>
        <v>0</v>
      </c>
      <c r="AR339" s="28">
        <f>IF(AND(_Engine!$P$10=1,BB338&gt;0),ROUND(MAX(0,MIN(BB338+X339-AH339,BE339-SUM(AK339:AQ339))),2),0)</f>
        <v>0</v>
      </c>
      <c r="AS339" s="28">
        <f>IF(AND(_Engine!$P$11=1,BC338&gt;0),ROUND(MAX(0,MIN(BC338+Y339-AI339,BE339-SUM(AK339:AR339))),2),0)</f>
        <v>0</v>
      </c>
      <c r="AT339" s="28">
        <f>IF(AND(_Engine!$P$12=1,BD338&gt;0),ROUND(MAX(0,MIN(BD338+Z339-AJ339,BE339-SUM(AK339:AS339))),2),0)</f>
        <v>0</v>
      </c>
      <c r="AU339" s="28">
        <f>IF(_Engine!$P$3=1,MAX(0,ROUND(AU338+Q339-AA339-AK339,2)),0)</f>
        <v>0</v>
      </c>
      <c r="AV339" s="28">
        <f>IF(_Engine!$P$4=1,MAX(0,ROUND(AV338+R339-AB339-AL339,2)),0)</f>
        <v>0</v>
      </c>
      <c r="AW339" s="28">
        <f>IF(_Engine!$P$5=1,MAX(0,ROUND(AW338+S339-AC339-AM339,2)),0)</f>
        <v>0</v>
      </c>
      <c r="AX339" s="28">
        <f>IF(_Engine!$P$6=1,MAX(0,ROUND(AX338+T339-AD339-AN339,2)),0)</f>
        <v>0</v>
      </c>
      <c r="AY339" s="28">
        <f>IF(_Engine!$P$7=1,MAX(0,ROUND(AY338+U339-AE339-AO339,2)),0)</f>
        <v>0</v>
      </c>
      <c r="AZ339" s="28">
        <f>IF(_Engine!$P$8=1,MAX(0,ROUND(AZ338+V339-AF339-AP339,2)),0)</f>
        <v>0</v>
      </c>
      <c r="BA339" s="28">
        <f>IF(_Engine!$P$9=1,MAX(0,ROUND(BA338+W339-AG339-AQ339,2)),0)</f>
        <v>0</v>
      </c>
      <c r="BB339" s="28">
        <f>IF(_Engine!$P$10=1,MAX(0,ROUND(BB338+X339-AH339-AR339,2)),0)</f>
        <v>0</v>
      </c>
      <c r="BC339" s="28">
        <f>IF(_Engine!$P$11=1,MAX(0,ROUND(BC338+Y339-AI339-AS339,2)),0)</f>
        <v>0</v>
      </c>
      <c r="BD339" s="28">
        <f>IF(_Engine!$P$12=1,MAX(0,ROUND(BD338+Z339-AJ339-AT339,2)),0)</f>
        <v>0</v>
      </c>
      <c r="BE339" s="28">
        <f>ROUND(IFERROR('Debt Planner'!$C$8,0)+IFERROR(C339,0)+MAX(0,_Engine!$E$14-SUM(AA339:AJ339)),2)</f>
        <v>0</v>
      </c>
    </row>
    <row r="340" spans="1:57" x14ac:dyDescent="0.3">
      <c r="A340" s="24">
        <v>332</v>
      </c>
      <c r="B340" s="25">
        <f t="shared" ca="1" si="17"/>
        <v>56270</v>
      </c>
      <c r="C340" s="26">
        <v>0</v>
      </c>
      <c r="D340" s="27">
        <f t="shared" si="15"/>
        <v>0</v>
      </c>
      <c r="E340" s="18" t="str">
        <f>IF(_Engine!$P$3=0,"",IF((AA340+AK340)&gt;0,AA340+AK340,""))</f>
        <v/>
      </c>
      <c r="F340" s="18" t="str">
        <f>IF(_Engine!$P$4=0,"",IF((AB340+AL340)&gt;0,AB340+AL340,""))</f>
        <v/>
      </c>
      <c r="G340" s="18" t="str">
        <f>IF(_Engine!$P$5=0,"",IF((AC340+AM340)&gt;0,AC340+AM340,""))</f>
        <v/>
      </c>
      <c r="H340" s="18" t="str">
        <f>IF(_Engine!$P$6=0,"",IF((AD340+AN340)&gt;0,AD340+AN340,""))</f>
        <v/>
      </c>
      <c r="I340" s="18" t="str">
        <f>IF(_Engine!$P$7=0,"",IF((AE340+AO340)&gt;0,AE340+AO340,""))</f>
        <v/>
      </c>
      <c r="J340" s="18" t="str">
        <f>IF(_Engine!$P$8=0,"",IF((AF340+AP340)&gt;0,AF340+AP340,""))</f>
        <v/>
      </c>
      <c r="K340" s="18" t="str">
        <f>IF(_Engine!$P$9=0,"",IF((AG340+AQ340)&gt;0,AG340+AQ340,""))</f>
        <v/>
      </c>
      <c r="L340" s="18" t="str">
        <f>IF(_Engine!$P$10=0,"",IF((AH340+AR340)&gt;0,AH340+AR340,""))</f>
        <v/>
      </c>
      <c r="M340" s="18" t="str">
        <f>IF(_Engine!$P$11=0,"",IF((AI340+AS340)&gt;0,AI340+AS340,""))</f>
        <v/>
      </c>
      <c r="N340" s="18" t="str">
        <f>IF(_Engine!$P$12=0,"",IF((AJ340+AT340)&gt;0,AJ340+AT340,""))</f>
        <v/>
      </c>
      <c r="O340" s="27">
        <f t="shared" si="16"/>
        <v>0</v>
      </c>
      <c r="Q340" s="28">
        <f>IF(AND(_Engine!$P$3=1,AU339&gt;0),ROUND(AU339*_Engine!$N$3/12,2),0)</f>
        <v>0</v>
      </c>
      <c r="R340" s="28">
        <f>IF(AND(_Engine!$P$4=1,AV339&gt;0),ROUND(AV339*_Engine!$N$4/12,2),0)</f>
        <v>0</v>
      </c>
      <c r="S340" s="28">
        <f>IF(AND(_Engine!$P$5=1,AW339&gt;0),ROUND(AW339*_Engine!$N$5/12,2),0)</f>
        <v>0</v>
      </c>
      <c r="T340" s="28">
        <f>IF(AND(_Engine!$P$6=1,AX339&gt;0),ROUND(AX339*_Engine!$N$6/12,2),0)</f>
        <v>0</v>
      </c>
      <c r="U340" s="28">
        <f>IF(AND(_Engine!$P$7=1,AY339&gt;0),ROUND(AY339*_Engine!$N$7/12,2),0)</f>
        <v>0</v>
      </c>
      <c r="V340" s="28">
        <f>IF(AND(_Engine!$P$8=1,AZ339&gt;0),ROUND(AZ339*_Engine!$N$8/12,2),0)</f>
        <v>0</v>
      </c>
      <c r="W340" s="28">
        <f>IF(AND(_Engine!$P$9=1,BA339&gt;0),ROUND(BA339*_Engine!$N$9/12,2),0)</f>
        <v>0</v>
      </c>
      <c r="X340" s="28">
        <f>IF(AND(_Engine!$P$10=1,BB339&gt;0),ROUND(BB339*_Engine!$N$10/12,2),0)</f>
        <v>0</v>
      </c>
      <c r="Y340" s="28">
        <f>IF(AND(_Engine!$P$11=1,BC339&gt;0),ROUND(BC339*_Engine!$N$11/12,2),0)</f>
        <v>0</v>
      </c>
      <c r="Z340" s="28">
        <f>IF(AND(_Engine!$P$12=1,BD339&gt;0),ROUND(BD339*_Engine!$N$12/12,2),0)</f>
        <v>0</v>
      </c>
      <c r="AA340" s="28">
        <f>IF(AND(_Engine!$P$3=1,AU339&gt;0),ROUND(MIN(_Engine!$O$3,AU339+Q340),2),0)</f>
        <v>0</v>
      </c>
      <c r="AB340" s="28">
        <f>IF(AND(_Engine!$P$4=1,AV339&gt;0),ROUND(MIN(_Engine!$O$4,AV339+R340),2),0)</f>
        <v>0</v>
      </c>
      <c r="AC340" s="28">
        <f>IF(AND(_Engine!$P$5=1,AW339&gt;0),ROUND(MIN(_Engine!$O$5,AW339+S340),2),0)</f>
        <v>0</v>
      </c>
      <c r="AD340" s="28">
        <f>IF(AND(_Engine!$P$6=1,AX339&gt;0),ROUND(MIN(_Engine!$O$6,AX339+T340),2),0)</f>
        <v>0</v>
      </c>
      <c r="AE340" s="28">
        <f>IF(AND(_Engine!$P$7=1,AY339&gt;0),ROUND(MIN(_Engine!$O$7,AY339+U340),2),0)</f>
        <v>0</v>
      </c>
      <c r="AF340" s="28">
        <f>IF(AND(_Engine!$P$8=1,AZ339&gt;0),ROUND(MIN(_Engine!$O$8,AZ339+V340),2),0)</f>
        <v>0</v>
      </c>
      <c r="AG340" s="28">
        <f>IF(AND(_Engine!$P$9=1,BA339&gt;0),ROUND(MIN(_Engine!$O$9,BA339+W340),2),0)</f>
        <v>0</v>
      </c>
      <c r="AH340" s="28">
        <f>IF(AND(_Engine!$P$10=1,BB339&gt;0),ROUND(MIN(_Engine!$O$10,BB339+X340),2),0)</f>
        <v>0</v>
      </c>
      <c r="AI340" s="28">
        <f>IF(AND(_Engine!$P$11=1,BC339&gt;0),ROUND(MIN(_Engine!$O$11,BC339+Y340),2),0)</f>
        <v>0</v>
      </c>
      <c r="AJ340" s="28">
        <f>IF(AND(_Engine!$P$12=1,BD339&gt;0),ROUND(MIN(_Engine!$O$12,BD339+Z340),2),0)</f>
        <v>0</v>
      </c>
      <c r="AK340" s="28">
        <f>IF(AND(_Engine!$P$3=1,AU339&gt;0),ROUND(MAX(0,MIN(AU339+Q340-AA340,BE340-0)),2),0)</f>
        <v>0</v>
      </c>
      <c r="AL340" s="28">
        <f>IF(AND(_Engine!$P$4=1,AV339&gt;0),ROUND(MAX(0,MIN(AV339+R340-AB340,BE340-SUM(AK340:AK340))),2),0)</f>
        <v>0</v>
      </c>
      <c r="AM340" s="28">
        <f>IF(AND(_Engine!$P$5=1,AW339&gt;0),ROUND(MAX(0,MIN(AW339+S340-AC340,BE340-SUM(AK340:AL340))),2),0)</f>
        <v>0</v>
      </c>
      <c r="AN340" s="28">
        <f>IF(AND(_Engine!$P$6=1,AX339&gt;0),ROUND(MAX(0,MIN(AX339+T340-AD340,BE340-SUM(AK340:AM340))),2),0)</f>
        <v>0</v>
      </c>
      <c r="AO340" s="28">
        <f>IF(AND(_Engine!$P$7=1,AY339&gt;0),ROUND(MAX(0,MIN(AY339+U340-AE340,BE340-SUM(AK340:AN340))),2),0)</f>
        <v>0</v>
      </c>
      <c r="AP340" s="28">
        <f>IF(AND(_Engine!$P$8=1,AZ339&gt;0),ROUND(MAX(0,MIN(AZ339+V340-AF340,BE340-SUM(AK340:AO340))),2),0)</f>
        <v>0</v>
      </c>
      <c r="AQ340" s="28">
        <f>IF(AND(_Engine!$P$9=1,BA339&gt;0),ROUND(MAX(0,MIN(BA339+W340-AG340,BE340-SUM(AK340:AP340))),2),0)</f>
        <v>0</v>
      </c>
      <c r="AR340" s="28">
        <f>IF(AND(_Engine!$P$10=1,BB339&gt;0),ROUND(MAX(0,MIN(BB339+X340-AH340,BE340-SUM(AK340:AQ340))),2),0)</f>
        <v>0</v>
      </c>
      <c r="AS340" s="28">
        <f>IF(AND(_Engine!$P$11=1,BC339&gt;0),ROUND(MAX(0,MIN(BC339+Y340-AI340,BE340-SUM(AK340:AR340))),2),0)</f>
        <v>0</v>
      </c>
      <c r="AT340" s="28">
        <f>IF(AND(_Engine!$P$12=1,BD339&gt;0),ROUND(MAX(0,MIN(BD339+Z340-AJ340,BE340-SUM(AK340:AS340))),2),0)</f>
        <v>0</v>
      </c>
      <c r="AU340" s="28">
        <f>IF(_Engine!$P$3=1,MAX(0,ROUND(AU339+Q340-AA340-AK340,2)),0)</f>
        <v>0</v>
      </c>
      <c r="AV340" s="28">
        <f>IF(_Engine!$P$4=1,MAX(0,ROUND(AV339+R340-AB340-AL340,2)),0)</f>
        <v>0</v>
      </c>
      <c r="AW340" s="28">
        <f>IF(_Engine!$P$5=1,MAX(0,ROUND(AW339+S340-AC340-AM340,2)),0)</f>
        <v>0</v>
      </c>
      <c r="AX340" s="28">
        <f>IF(_Engine!$P$6=1,MAX(0,ROUND(AX339+T340-AD340-AN340,2)),0)</f>
        <v>0</v>
      </c>
      <c r="AY340" s="28">
        <f>IF(_Engine!$P$7=1,MAX(0,ROUND(AY339+U340-AE340-AO340,2)),0)</f>
        <v>0</v>
      </c>
      <c r="AZ340" s="28">
        <f>IF(_Engine!$P$8=1,MAX(0,ROUND(AZ339+V340-AF340-AP340,2)),0)</f>
        <v>0</v>
      </c>
      <c r="BA340" s="28">
        <f>IF(_Engine!$P$9=1,MAX(0,ROUND(BA339+W340-AG340-AQ340,2)),0)</f>
        <v>0</v>
      </c>
      <c r="BB340" s="28">
        <f>IF(_Engine!$P$10=1,MAX(0,ROUND(BB339+X340-AH340-AR340,2)),0)</f>
        <v>0</v>
      </c>
      <c r="BC340" s="28">
        <f>IF(_Engine!$P$11=1,MAX(0,ROUND(BC339+Y340-AI340-AS340,2)),0)</f>
        <v>0</v>
      </c>
      <c r="BD340" s="28">
        <f>IF(_Engine!$P$12=1,MAX(0,ROUND(BD339+Z340-AJ340-AT340,2)),0)</f>
        <v>0</v>
      </c>
      <c r="BE340" s="28">
        <f>ROUND(IFERROR('Debt Planner'!$C$8,0)+IFERROR(C340,0)+MAX(0,_Engine!$E$14-SUM(AA340:AJ340)),2)</f>
        <v>0</v>
      </c>
    </row>
    <row r="341" spans="1:57" x14ac:dyDescent="0.3">
      <c r="A341" s="24">
        <v>333</v>
      </c>
      <c r="B341" s="25">
        <f t="shared" ca="1" si="17"/>
        <v>56301</v>
      </c>
      <c r="C341" s="26">
        <v>0</v>
      </c>
      <c r="D341" s="27">
        <f t="shared" si="15"/>
        <v>0</v>
      </c>
      <c r="E341" s="18" t="str">
        <f>IF(_Engine!$P$3=0,"",IF((AA341+AK341)&gt;0,AA341+AK341,""))</f>
        <v/>
      </c>
      <c r="F341" s="18" t="str">
        <f>IF(_Engine!$P$4=0,"",IF((AB341+AL341)&gt;0,AB341+AL341,""))</f>
        <v/>
      </c>
      <c r="G341" s="18" t="str">
        <f>IF(_Engine!$P$5=0,"",IF((AC341+AM341)&gt;0,AC341+AM341,""))</f>
        <v/>
      </c>
      <c r="H341" s="18" t="str">
        <f>IF(_Engine!$P$6=0,"",IF((AD341+AN341)&gt;0,AD341+AN341,""))</f>
        <v/>
      </c>
      <c r="I341" s="18" t="str">
        <f>IF(_Engine!$P$7=0,"",IF((AE341+AO341)&gt;0,AE341+AO341,""))</f>
        <v/>
      </c>
      <c r="J341" s="18" t="str">
        <f>IF(_Engine!$P$8=0,"",IF((AF341+AP341)&gt;0,AF341+AP341,""))</f>
        <v/>
      </c>
      <c r="K341" s="18" t="str">
        <f>IF(_Engine!$P$9=0,"",IF((AG341+AQ341)&gt;0,AG341+AQ341,""))</f>
        <v/>
      </c>
      <c r="L341" s="18" t="str">
        <f>IF(_Engine!$P$10=0,"",IF((AH341+AR341)&gt;0,AH341+AR341,""))</f>
        <v/>
      </c>
      <c r="M341" s="18" t="str">
        <f>IF(_Engine!$P$11=0,"",IF((AI341+AS341)&gt;0,AI341+AS341,""))</f>
        <v/>
      </c>
      <c r="N341" s="18" t="str">
        <f>IF(_Engine!$P$12=0,"",IF((AJ341+AT341)&gt;0,AJ341+AT341,""))</f>
        <v/>
      </c>
      <c r="O341" s="27">
        <f t="shared" si="16"/>
        <v>0</v>
      </c>
      <c r="Q341" s="28">
        <f>IF(AND(_Engine!$P$3=1,AU340&gt;0),ROUND(AU340*_Engine!$N$3/12,2),0)</f>
        <v>0</v>
      </c>
      <c r="R341" s="28">
        <f>IF(AND(_Engine!$P$4=1,AV340&gt;0),ROUND(AV340*_Engine!$N$4/12,2),0)</f>
        <v>0</v>
      </c>
      <c r="S341" s="28">
        <f>IF(AND(_Engine!$P$5=1,AW340&gt;0),ROUND(AW340*_Engine!$N$5/12,2),0)</f>
        <v>0</v>
      </c>
      <c r="T341" s="28">
        <f>IF(AND(_Engine!$P$6=1,AX340&gt;0),ROUND(AX340*_Engine!$N$6/12,2),0)</f>
        <v>0</v>
      </c>
      <c r="U341" s="28">
        <f>IF(AND(_Engine!$P$7=1,AY340&gt;0),ROUND(AY340*_Engine!$N$7/12,2),0)</f>
        <v>0</v>
      </c>
      <c r="V341" s="28">
        <f>IF(AND(_Engine!$P$8=1,AZ340&gt;0),ROUND(AZ340*_Engine!$N$8/12,2),0)</f>
        <v>0</v>
      </c>
      <c r="W341" s="28">
        <f>IF(AND(_Engine!$P$9=1,BA340&gt;0),ROUND(BA340*_Engine!$N$9/12,2),0)</f>
        <v>0</v>
      </c>
      <c r="X341" s="28">
        <f>IF(AND(_Engine!$P$10=1,BB340&gt;0),ROUND(BB340*_Engine!$N$10/12,2),0)</f>
        <v>0</v>
      </c>
      <c r="Y341" s="28">
        <f>IF(AND(_Engine!$P$11=1,BC340&gt;0),ROUND(BC340*_Engine!$N$11/12,2),0)</f>
        <v>0</v>
      </c>
      <c r="Z341" s="28">
        <f>IF(AND(_Engine!$P$12=1,BD340&gt;0),ROUND(BD340*_Engine!$N$12/12,2),0)</f>
        <v>0</v>
      </c>
      <c r="AA341" s="28">
        <f>IF(AND(_Engine!$P$3=1,AU340&gt;0),ROUND(MIN(_Engine!$O$3,AU340+Q341),2),0)</f>
        <v>0</v>
      </c>
      <c r="AB341" s="28">
        <f>IF(AND(_Engine!$P$4=1,AV340&gt;0),ROUND(MIN(_Engine!$O$4,AV340+R341),2),0)</f>
        <v>0</v>
      </c>
      <c r="AC341" s="28">
        <f>IF(AND(_Engine!$P$5=1,AW340&gt;0),ROUND(MIN(_Engine!$O$5,AW340+S341),2),0)</f>
        <v>0</v>
      </c>
      <c r="AD341" s="28">
        <f>IF(AND(_Engine!$P$6=1,AX340&gt;0),ROUND(MIN(_Engine!$O$6,AX340+T341),2),0)</f>
        <v>0</v>
      </c>
      <c r="AE341" s="28">
        <f>IF(AND(_Engine!$P$7=1,AY340&gt;0),ROUND(MIN(_Engine!$O$7,AY340+U341),2),0)</f>
        <v>0</v>
      </c>
      <c r="AF341" s="28">
        <f>IF(AND(_Engine!$P$8=1,AZ340&gt;0),ROUND(MIN(_Engine!$O$8,AZ340+V341),2),0)</f>
        <v>0</v>
      </c>
      <c r="AG341" s="28">
        <f>IF(AND(_Engine!$P$9=1,BA340&gt;0),ROUND(MIN(_Engine!$O$9,BA340+W341),2),0)</f>
        <v>0</v>
      </c>
      <c r="AH341" s="28">
        <f>IF(AND(_Engine!$P$10=1,BB340&gt;0),ROUND(MIN(_Engine!$O$10,BB340+X341),2),0)</f>
        <v>0</v>
      </c>
      <c r="AI341" s="28">
        <f>IF(AND(_Engine!$P$11=1,BC340&gt;0),ROUND(MIN(_Engine!$O$11,BC340+Y341),2),0)</f>
        <v>0</v>
      </c>
      <c r="AJ341" s="28">
        <f>IF(AND(_Engine!$P$12=1,BD340&gt;0),ROUND(MIN(_Engine!$O$12,BD340+Z341),2),0)</f>
        <v>0</v>
      </c>
      <c r="AK341" s="28">
        <f>IF(AND(_Engine!$P$3=1,AU340&gt;0),ROUND(MAX(0,MIN(AU340+Q341-AA341,BE341-0)),2),0)</f>
        <v>0</v>
      </c>
      <c r="AL341" s="28">
        <f>IF(AND(_Engine!$P$4=1,AV340&gt;0),ROUND(MAX(0,MIN(AV340+R341-AB341,BE341-SUM(AK341:AK341))),2),0)</f>
        <v>0</v>
      </c>
      <c r="AM341" s="28">
        <f>IF(AND(_Engine!$P$5=1,AW340&gt;0),ROUND(MAX(0,MIN(AW340+S341-AC341,BE341-SUM(AK341:AL341))),2),0)</f>
        <v>0</v>
      </c>
      <c r="AN341" s="28">
        <f>IF(AND(_Engine!$P$6=1,AX340&gt;0),ROUND(MAX(0,MIN(AX340+T341-AD341,BE341-SUM(AK341:AM341))),2),0)</f>
        <v>0</v>
      </c>
      <c r="AO341" s="28">
        <f>IF(AND(_Engine!$P$7=1,AY340&gt;0),ROUND(MAX(0,MIN(AY340+U341-AE341,BE341-SUM(AK341:AN341))),2),0)</f>
        <v>0</v>
      </c>
      <c r="AP341" s="28">
        <f>IF(AND(_Engine!$P$8=1,AZ340&gt;0),ROUND(MAX(0,MIN(AZ340+V341-AF341,BE341-SUM(AK341:AO341))),2),0)</f>
        <v>0</v>
      </c>
      <c r="AQ341" s="28">
        <f>IF(AND(_Engine!$P$9=1,BA340&gt;0),ROUND(MAX(0,MIN(BA340+W341-AG341,BE341-SUM(AK341:AP341))),2),0)</f>
        <v>0</v>
      </c>
      <c r="AR341" s="28">
        <f>IF(AND(_Engine!$P$10=1,BB340&gt;0),ROUND(MAX(0,MIN(BB340+X341-AH341,BE341-SUM(AK341:AQ341))),2),0)</f>
        <v>0</v>
      </c>
      <c r="AS341" s="28">
        <f>IF(AND(_Engine!$P$11=1,BC340&gt;0),ROUND(MAX(0,MIN(BC340+Y341-AI341,BE341-SUM(AK341:AR341))),2),0)</f>
        <v>0</v>
      </c>
      <c r="AT341" s="28">
        <f>IF(AND(_Engine!$P$12=1,BD340&gt;0),ROUND(MAX(0,MIN(BD340+Z341-AJ341,BE341-SUM(AK341:AS341))),2),0)</f>
        <v>0</v>
      </c>
      <c r="AU341" s="28">
        <f>IF(_Engine!$P$3=1,MAX(0,ROUND(AU340+Q341-AA341-AK341,2)),0)</f>
        <v>0</v>
      </c>
      <c r="AV341" s="28">
        <f>IF(_Engine!$P$4=1,MAX(0,ROUND(AV340+R341-AB341-AL341,2)),0)</f>
        <v>0</v>
      </c>
      <c r="AW341" s="28">
        <f>IF(_Engine!$P$5=1,MAX(0,ROUND(AW340+S341-AC341-AM341,2)),0)</f>
        <v>0</v>
      </c>
      <c r="AX341" s="28">
        <f>IF(_Engine!$P$6=1,MAX(0,ROUND(AX340+T341-AD341-AN341,2)),0)</f>
        <v>0</v>
      </c>
      <c r="AY341" s="28">
        <f>IF(_Engine!$P$7=1,MAX(0,ROUND(AY340+U341-AE341-AO341,2)),0)</f>
        <v>0</v>
      </c>
      <c r="AZ341" s="28">
        <f>IF(_Engine!$P$8=1,MAX(0,ROUND(AZ340+V341-AF341-AP341,2)),0)</f>
        <v>0</v>
      </c>
      <c r="BA341" s="28">
        <f>IF(_Engine!$P$9=1,MAX(0,ROUND(BA340+W341-AG341-AQ341,2)),0)</f>
        <v>0</v>
      </c>
      <c r="BB341" s="28">
        <f>IF(_Engine!$P$10=1,MAX(0,ROUND(BB340+X341-AH341-AR341,2)),0)</f>
        <v>0</v>
      </c>
      <c r="BC341" s="28">
        <f>IF(_Engine!$P$11=1,MAX(0,ROUND(BC340+Y341-AI341-AS341,2)),0)</f>
        <v>0</v>
      </c>
      <c r="BD341" s="28">
        <f>IF(_Engine!$P$12=1,MAX(0,ROUND(BD340+Z341-AJ341-AT341,2)),0)</f>
        <v>0</v>
      </c>
      <c r="BE341" s="28">
        <f>ROUND(IFERROR('Debt Planner'!$C$8,0)+IFERROR(C341,0)+MAX(0,_Engine!$E$14-SUM(AA341:AJ341)),2)</f>
        <v>0</v>
      </c>
    </row>
    <row r="342" spans="1:57" x14ac:dyDescent="0.3">
      <c r="A342" s="24">
        <v>334</v>
      </c>
      <c r="B342" s="25">
        <f t="shared" ca="1" si="17"/>
        <v>56329</v>
      </c>
      <c r="C342" s="26">
        <v>0</v>
      </c>
      <c r="D342" s="27">
        <f t="shared" si="15"/>
        <v>0</v>
      </c>
      <c r="E342" s="18" t="str">
        <f>IF(_Engine!$P$3=0,"",IF((AA342+AK342)&gt;0,AA342+AK342,""))</f>
        <v/>
      </c>
      <c r="F342" s="18" t="str">
        <f>IF(_Engine!$P$4=0,"",IF((AB342+AL342)&gt;0,AB342+AL342,""))</f>
        <v/>
      </c>
      <c r="G342" s="18" t="str">
        <f>IF(_Engine!$P$5=0,"",IF((AC342+AM342)&gt;0,AC342+AM342,""))</f>
        <v/>
      </c>
      <c r="H342" s="18" t="str">
        <f>IF(_Engine!$P$6=0,"",IF((AD342+AN342)&gt;0,AD342+AN342,""))</f>
        <v/>
      </c>
      <c r="I342" s="18" t="str">
        <f>IF(_Engine!$P$7=0,"",IF((AE342+AO342)&gt;0,AE342+AO342,""))</f>
        <v/>
      </c>
      <c r="J342" s="18" t="str">
        <f>IF(_Engine!$P$8=0,"",IF((AF342+AP342)&gt;0,AF342+AP342,""))</f>
        <v/>
      </c>
      <c r="K342" s="18" t="str">
        <f>IF(_Engine!$P$9=0,"",IF((AG342+AQ342)&gt;0,AG342+AQ342,""))</f>
        <v/>
      </c>
      <c r="L342" s="18" t="str">
        <f>IF(_Engine!$P$10=0,"",IF((AH342+AR342)&gt;0,AH342+AR342,""))</f>
        <v/>
      </c>
      <c r="M342" s="18" t="str">
        <f>IF(_Engine!$P$11=0,"",IF((AI342+AS342)&gt;0,AI342+AS342,""))</f>
        <v/>
      </c>
      <c r="N342" s="18" t="str">
        <f>IF(_Engine!$P$12=0,"",IF((AJ342+AT342)&gt;0,AJ342+AT342,""))</f>
        <v/>
      </c>
      <c r="O342" s="27">
        <f t="shared" si="16"/>
        <v>0</v>
      </c>
      <c r="Q342" s="28">
        <f>IF(AND(_Engine!$P$3=1,AU341&gt;0),ROUND(AU341*_Engine!$N$3/12,2),0)</f>
        <v>0</v>
      </c>
      <c r="R342" s="28">
        <f>IF(AND(_Engine!$P$4=1,AV341&gt;0),ROUND(AV341*_Engine!$N$4/12,2),0)</f>
        <v>0</v>
      </c>
      <c r="S342" s="28">
        <f>IF(AND(_Engine!$P$5=1,AW341&gt;0),ROUND(AW341*_Engine!$N$5/12,2),0)</f>
        <v>0</v>
      </c>
      <c r="T342" s="28">
        <f>IF(AND(_Engine!$P$6=1,AX341&gt;0),ROUND(AX341*_Engine!$N$6/12,2),0)</f>
        <v>0</v>
      </c>
      <c r="U342" s="28">
        <f>IF(AND(_Engine!$P$7=1,AY341&gt;0),ROUND(AY341*_Engine!$N$7/12,2),0)</f>
        <v>0</v>
      </c>
      <c r="V342" s="28">
        <f>IF(AND(_Engine!$P$8=1,AZ341&gt;0),ROUND(AZ341*_Engine!$N$8/12,2),0)</f>
        <v>0</v>
      </c>
      <c r="W342" s="28">
        <f>IF(AND(_Engine!$P$9=1,BA341&gt;0),ROUND(BA341*_Engine!$N$9/12,2),0)</f>
        <v>0</v>
      </c>
      <c r="X342" s="28">
        <f>IF(AND(_Engine!$P$10=1,BB341&gt;0),ROUND(BB341*_Engine!$N$10/12,2),0)</f>
        <v>0</v>
      </c>
      <c r="Y342" s="28">
        <f>IF(AND(_Engine!$P$11=1,BC341&gt;0),ROUND(BC341*_Engine!$N$11/12,2),0)</f>
        <v>0</v>
      </c>
      <c r="Z342" s="28">
        <f>IF(AND(_Engine!$P$12=1,BD341&gt;0),ROUND(BD341*_Engine!$N$12/12,2),0)</f>
        <v>0</v>
      </c>
      <c r="AA342" s="28">
        <f>IF(AND(_Engine!$P$3=1,AU341&gt;0),ROUND(MIN(_Engine!$O$3,AU341+Q342),2),0)</f>
        <v>0</v>
      </c>
      <c r="AB342" s="28">
        <f>IF(AND(_Engine!$P$4=1,AV341&gt;0),ROUND(MIN(_Engine!$O$4,AV341+R342),2),0)</f>
        <v>0</v>
      </c>
      <c r="AC342" s="28">
        <f>IF(AND(_Engine!$P$5=1,AW341&gt;0),ROUND(MIN(_Engine!$O$5,AW341+S342),2),0)</f>
        <v>0</v>
      </c>
      <c r="AD342" s="28">
        <f>IF(AND(_Engine!$P$6=1,AX341&gt;0),ROUND(MIN(_Engine!$O$6,AX341+T342),2),0)</f>
        <v>0</v>
      </c>
      <c r="AE342" s="28">
        <f>IF(AND(_Engine!$P$7=1,AY341&gt;0),ROUND(MIN(_Engine!$O$7,AY341+U342),2),0)</f>
        <v>0</v>
      </c>
      <c r="AF342" s="28">
        <f>IF(AND(_Engine!$P$8=1,AZ341&gt;0),ROUND(MIN(_Engine!$O$8,AZ341+V342),2),0)</f>
        <v>0</v>
      </c>
      <c r="AG342" s="28">
        <f>IF(AND(_Engine!$P$9=1,BA341&gt;0),ROUND(MIN(_Engine!$O$9,BA341+W342),2),0)</f>
        <v>0</v>
      </c>
      <c r="AH342" s="28">
        <f>IF(AND(_Engine!$P$10=1,BB341&gt;0),ROUND(MIN(_Engine!$O$10,BB341+X342),2),0)</f>
        <v>0</v>
      </c>
      <c r="AI342" s="28">
        <f>IF(AND(_Engine!$P$11=1,BC341&gt;0),ROUND(MIN(_Engine!$O$11,BC341+Y342),2),0)</f>
        <v>0</v>
      </c>
      <c r="AJ342" s="28">
        <f>IF(AND(_Engine!$P$12=1,BD341&gt;0),ROUND(MIN(_Engine!$O$12,BD341+Z342),2),0)</f>
        <v>0</v>
      </c>
      <c r="AK342" s="28">
        <f>IF(AND(_Engine!$P$3=1,AU341&gt;0),ROUND(MAX(0,MIN(AU341+Q342-AA342,BE342-0)),2),0)</f>
        <v>0</v>
      </c>
      <c r="AL342" s="28">
        <f>IF(AND(_Engine!$P$4=1,AV341&gt;0),ROUND(MAX(0,MIN(AV341+R342-AB342,BE342-SUM(AK342:AK342))),2),0)</f>
        <v>0</v>
      </c>
      <c r="AM342" s="28">
        <f>IF(AND(_Engine!$P$5=1,AW341&gt;0),ROUND(MAX(0,MIN(AW341+S342-AC342,BE342-SUM(AK342:AL342))),2),0)</f>
        <v>0</v>
      </c>
      <c r="AN342" s="28">
        <f>IF(AND(_Engine!$P$6=1,AX341&gt;0),ROUND(MAX(0,MIN(AX341+T342-AD342,BE342-SUM(AK342:AM342))),2),0)</f>
        <v>0</v>
      </c>
      <c r="AO342" s="28">
        <f>IF(AND(_Engine!$P$7=1,AY341&gt;0),ROUND(MAX(0,MIN(AY341+U342-AE342,BE342-SUM(AK342:AN342))),2),0)</f>
        <v>0</v>
      </c>
      <c r="AP342" s="28">
        <f>IF(AND(_Engine!$P$8=1,AZ341&gt;0),ROUND(MAX(0,MIN(AZ341+V342-AF342,BE342-SUM(AK342:AO342))),2),0)</f>
        <v>0</v>
      </c>
      <c r="AQ342" s="28">
        <f>IF(AND(_Engine!$P$9=1,BA341&gt;0),ROUND(MAX(0,MIN(BA341+W342-AG342,BE342-SUM(AK342:AP342))),2),0)</f>
        <v>0</v>
      </c>
      <c r="AR342" s="28">
        <f>IF(AND(_Engine!$P$10=1,BB341&gt;0),ROUND(MAX(0,MIN(BB341+X342-AH342,BE342-SUM(AK342:AQ342))),2),0)</f>
        <v>0</v>
      </c>
      <c r="AS342" s="28">
        <f>IF(AND(_Engine!$P$11=1,BC341&gt;0),ROUND(MAX(0,MIN(BC341+Y342-AI342,BE342-SUM(AK342:AR342))),2),0)</f>
        <v>0</v>
      </c>
      <c r="AT342" s="28">
        <f>IF(AND(_Engine!$P$12=1,BD341&gt;0),ROUND(MAX(0,MIN(BD341+Z342-AJ342,BE342-SUM(AK342:AS342))),2),0)</f>
        <v>0</v>
      </c>
      <c r="AU342" s="28">
        <f>IF(_Engine!$P$3=1,MAX(0,ROUND(AU341+Q342-AA342-AK342,2)),0)</f>
        <v>0</v>
      </c>
      <c r="AV342" s="28">
        <f>IF(_Engine!$P$4=1,MAX(0,ROUND(AV341+R342-AB342-AL342,2)),0)</f>
        <v>0</v>
      </c>
      <c r="AW342" s="28">
        <f>IF(_Engine!$P$5=1,MAX(0,ROUND(AW341+S342-AC342-AM342,2)),0)</f>
        <v>0</v>
      </c>
      <c r="AX342" s="28">
        <f>IF(_Engine!$P$6=1,MAX(0,ROUND(AX341+T342-AD342-AN342,2)),0)</f>
        <v>0</v>
      </c>
      <c r="AY342" s="28">
        <f>IF(_Engine!$P$7=1,MAX(0,ROUND(AY341+U342-AE342-AO342,2)),0)</f>
        <v>0</v>
      </c>
      <c r="AZ342" s="28">
        <f>IF(_Engine!$P$8=1,MAX(0,ROUND(AZ341+V342-AF342-AP342,2)),0)</f>
        <v>0</v>
      </c>
      <c r="BA342" s="28">
        <f>IF(_Engine!$P$9=1,MAX(0,ROUND(BA341+W342-AG342-AQ342,2)),0)</f>
        <v>0</v>
      </c>
      <c r="BB342" s="28">
        <f>IF(_Engine!$P$10=1,MAX(0,ROUND(BB341+X342-AH342-AR342,2)),0)</f>
        <v>0</v>
      </c>
      <c r="BC342" s="28">
        <f>IF(_Engine!$P$11=1,MAX(0,ROUND(BC341+Y342-AI342-AS342,2)),0)</f>
        <v>0</v>
      </c>
      <c r="BD342" s="28">
        <f>IF(_Engine!$P$12=1,MAX(0,ROUND(BD341+Z342-AJ342-AT342,2)),0)</f>
        <v>0</v>
      </c>
      <c r="BE342" s="28">
        <f>ROUND(IFERROR('Debt Planner'!$C$8,0)+IFERROR(C342,0)+MAX(0,_Engine!$E$14-SUM(AA342:AJ342)),2)</f>
        <v>0</v>
      </c>
    </row>
    <row r="343" spans="1:57" x14ac:dyDescent="0.3">
      <c r="A343" s="24">
        <v>335</v>
      </c>
      <c r="B343" s="25">
        <f t="shared" ca="1" si="17"/>
        <v>56360</v>
      </c>
      <c r="C343" s="26">
        <v>0</v>
      </c>
      <c r="D343" s="27">
        <f t="shared" si="15"/>
        <v>0</v>
      </c>
      <c r="E343" s="18" t="str">
        <f>IF(_Engine!$P$3=0,"",IF((AA343+AK343)&gt;0,AA343+AK343,""))</f>
        <v/>
      </c>
      <c r="F343" s="18" t="str">
        <f>IF(_Engine!$P$4=0,"",IF((AB343+AL343)&gt;0,AB343+AL343,""))</f>
        <v/>
      </c>
      <c r="G343" s="18" t="str">
        <f>IF(_Engine!$P$5=0,"",IF((AC343+AM343)&gt;0,AC343+AM343,""))</f>
        <v/>
      </c>
      <c r="H343" s="18" t="str">
        <f>IF(_Engine!$P$6=0,"",IF((AD343+AN343)&gt;0,AD343+AN343,""))</f>
        <v/>
      </c>
      <c r="I343" s="18" t="str">
        <f>IF(_Engine!$P$7=0,"",IF((AE343+AO343)&gt;0,AE343+AO343,""))</f>
        <v/>
      </c>
      <c r="J343" s="18" t="str">
        <f>IF(_Engine!$P$8=0,"",IF((AF343+AP343)&gt;0,AF343+AP343,""))</f>
        <v/>
      </c>
      <c r="K343" s="18" t="str">
        <f>IF(_Engine!$P$9=0,"",IF((AG343+AQ343)&gt;0,AG343+AQ343,""))</f>
        <v/>
      </c>
      <c r="L343" s="18" t="str">
        <f>IF(_Engine!$P$10=0,"",IF((AH343+AR343)&gt;0,AH343+AR343,""))</f>
        <v/>
      </c>
      <c r="M343" s="18" t="str">
        <f>IF(_Engine!$P$11=0,"",IF((AI343+AS343)&gt;0,AI343+AS343,""))</f>
        <v/>
      </c>
      <c r="N343" s="18" t="str">
        <f>IF(_Engine!$P$12=0,"",IF((AJ343+AT343)&gt;0,AJ343+AT343,""))</f>
        <v/>
      </c>
      <c r="O343" s="27">
        <f t="shared" si="16"/>
        <v>0</v>
      </c>
      <c r="Q343" s="28">
        <f>IF(AND(_Engine!$P$3=1,AU342&gt;0),ROUND(AU342*_Engine!$N$3/12,2),0)</f>
        <v>0</v>
      </c>
      <c r="R343" s="28">
        <f>IF(AND(_Engine!$P$4=1,AV342&gt;0),ROUND(AV342*_Engine!$N$4/12,2),0)</f>
        <v>0</v>
      </c>
      <c r="S343" s="28">
        <f>IF(AND(_Engine!$P$5=1,AW342&gt;0),ROUND(AW342*_Engine!$N$5/12,2),0)</f>
        <v>0</v>
      </c>
      <c r="T343" s="28">
        <f>IF(AND(_Engine!$P$6=1,AX342&gt;0),ROUND(AX342*_Engine!$N$6/12,2),0)</f>
        <v>0</v>
      </c>
      <c r="U343" s="28">
        <f>IF(AND(_Engine!$P$7=1,AY342&gt;0),ROUND(AY342*_Engine!$N$7/12,2),0)</f>
        <v>0</v>
      </c>
      <c r="V343" s="28">
        <f>IF(AND(_Engine!$P$8=1,AZ342&gt;0),ROUND(AZ342*_Engine!$N$8/12,2),0)</f>
        <v>0</v>
      </c>
      <c r="W343" s="28">
        <f>IF(AND(_Engine!$P$9=1,BA342&gt;0),ROUND(BA342*_Engine!$N$9/12,2),0)</f>
        <v>0</v>
      </c>
      <c r="X343" s="28">
        <f>IF(AND(_Engine!$P$10=1,BB342&gt;0),ROUND(BB342*_Engine!$N$10/12,2),0)</f>
        <v>0</v>
      </c>
      <c r="Y343" s="28">
        <f>IF(AND(_Engine!$P$11=1,BC342&gt;0),ROUND(BC342*_Engine!$N$11/12,2),0)</f>
        <v>0</v>
      </c>
      <c r="Z343" s="28">
        <f>IF(AND(_Engine!$P$12=1,BD342&gt;0),ROUND(BD342*_Engine!$N$12/12,2),0)</f>
        <v>0</v>
      </c>
      <c r="AA343" s="28">
        <f>IF(AND(_Engine!$P$3=1,AU342&gt;0),ROUND(MIN(_Engine!$O$3,AU342+Q343),2),0)</f>
        <v>0</v>
      </c>
      <c r="AB343" s="28">
        <f>IF(AND(_Engine!$P$4=1,AV342&gt;0),ROUND(MIN(_Engine!$O$4,AV342+R343),2),0)</f>
        <v>0</v>
      </c>
      <c r="AC343" s="28">
        <f>IF(AND(_Engine!$P$5=1,AW342&gt;0),ROUND(MIN(_Engine!$O$5,AW342+S343),2),0)</f>
        <v>0</v>
      </c>
      <c r="AD343" s="28">
        <f>IF(AND(_Engine!$P$6=1,AX342&gt;0),ROUND(MIN(_Engine!$O$6,AX342+T343),2),0)</f>
        <v>0</v>
      </c>
      <c r="AE343" s="28">
        <f>IF(AND(_Engine!$P$7=1,AY342&gt;0),ROUND(MIN(_Engine!$O$7,AY342+U343),2),0)</f>
        <v>0</v>
      </c>
      <c r="AF343" s="28">
        <f>IF(AND(_Engine!$P$8=1,AZ342&gt;0),ROUND(MIN(_Engine!$O$8,AZ342+V343),2),0)</f>
        <v>0</v>
      </c>
      <c r="AG343" s="28">
        <f>IF(AND(_Engine!$P$9=1,BA342&gt;0),ROUND(MIN(_Engine!$O$9,BA342+W343),2),0)</f>
        <v>0</v>
      </c>
      <c r="AH343" s="28">
        <f>IF(AND(_Engine!$P$10=1,BB342&gt;0),ROUND(MIN(_Engine!$O$10,BB342+X343),2),0)</f>
        <v>0</v>
      </c>
      <c r="AI343" s="28">
        <f>IF(AND(_Engine!$P$11=1,BC342&gt;0),ROUND(MIN(_Engine!$O$11,BC342+Y343),2),0)</f>
        <v>0</v>
      </c>
      <c r="AJ343" s="28">
        <f>IF(AND(_Engine!$P$12=1,BD342&gt;0),ROUND(MIN(_Engine!$O$12,BD342+Z343),2),0)</f>
        <v>0</v>
      </c>
      <c r="AK343" s="28">
        <f>IF(AND(_Engine!$P$3=1,AU342&gt;0),ROUND(MAX(0,MIN(AU342+Q343-AA343,BE343-0)),2),0)</f>
        <v>0</v>
      </c>
      <c r="AL343" s="28">
        <f>IF(AND(_Engine!$P$4=1,AV342&gt;0),ROUND(MAX(0,MIN(AV342+R343-AB343,BE343-SUM(AK343:AK343))),2),0)</f>
        <v>0</v>
      </c>
      <c r="AM343" s="28">
        <f>IF(AND(_Engine!$P$5=1,AW342&gt;0),ROUND(MAX(0,MIN(AW342+S343-AC343,BE343-SUM(AK343:AL343))),2),0)</f>
        <v>0</v>
      </c>
      <c r="AN343" s="28">
        <f>IF(AND(_Engine!$P$6=1,AX342&gt;0),ROUND(MAX(0,MIN(AX342+T343-AD343,BE343-SUM(AK343:AM343))),2),0)</f>
        <v>0</v>
      </c>
      <c r="AO343" s="28">
        <f>IF(AND(_Engine!$P$7=1,AY342&gt;0),ROUND(MAX(0,MIN(AY342+U343-AE343,BE343-SUM(AK343:AN343))),2),0)</f>
        <v>0</v>
      </c>
      <c r="AP343" s="28">
        <f>IF(AND(_Engine!$P$8=1,AZ342&gt;0),ROUND(MAX(0,MIN(AZ342+V343-AF343,BE343-SUM(AK343:AO343))),2),0)</f>
        <v>0</v>
      </c>
      <c r="AQ343" s="28">
        <f>IF(AND(_Engine!$P$9=1,BA342&gt;0),ROUND(MAX(0,MIN(BA342+W343-AG343,BE343-SUM(AK343:AP343))),2),0)</f>
        <v>0</v>
      </c>
      <c r="AR343" s="28">
        <f>IF(AND(_Engine!$P$10=1,BB342&gt;0),ROUND(MAX(0,MIN(BB342+X343-AH343,BE343-SUM(AK343:AQ343))),2),0)</f>
        <v>0</v>
      </c>
      <c r="AS343" s="28">
        <f>IF(AND(_Engine!$P$11=1,BC342&gt;0),ROUND(MAX(0,MIN(BC342+Y343-AI343,BE343-SUM(AK343:AR343))),2),0)</f>
        <v>0</v>
      </c>
      <c r="AT343" s="28">
        <f>IF(AND(_Engine!$P$12=1,BD342&gt;0),ROUND(MAX(0,MIN(BD342+Z343-AJ343,BE343-SUM(AK343:AS343))),2),0)</f>
        <v>0</v>
      </c>
      <c r="AU343" s="28">
        <f>IF(_Engine!$P$3=1,MAX(0,ROUND(AU342+Q343-AA343-AK343,2)),0)</f>
        <v>0</v>
      </c>
      <c r="AV343" s="28">
        <f>IF(_Engine!$P$4=1,MAX(0,ROUND(AV342+R343-AB343-AL343,2)),0)</f>
        <v>0</v>
      </c>
      <c r="AW343" s="28">
        <f>IF(_Engine!$P$5=1,MAX(0,ROUND(AW342+S343-AC343-AM343,2)),0)</f>
        <v>0</v>
      </c>
      <c r="AX343" s="28">
        <f>IF(_Engine!$P$6=1,MAX(0,ROUND(AX342+T343-AD343-AN343,2)),0)</f>
        <v>0</v>
      </c>
      <c r="AY343" s="28">
        <f>IF(_Engine!$P$7=1,MAX(0,ROUND(AY342+U343-AE343-AO343,2)),0)</f>
        <v>0</v>
      </c>
      <c r="AZ343" s="28">
        <f>IF(_Engine!$P$8=1,MAX(0,ROUND(AZ342+V343-AF343-AP343,2)),0)</f>
        <v>0</v>
      </c>
      <c r="BA343" s="28">
        <f>IF(_Engine!$P$9=1,MAX(0,ROUND(BA342+W343-AG343-AQ343,2)),0)</f>
        <v>0</v>
      </c>
      <c r="BB343" s="28">
        <f>IF(_Engine!$P$10=1,MAX(0,ROUND(BB342+X343-AH343-AR343,2)),0)</f>
        <v>0</v>
      </c>
      <c r="BC343" s="28">
        <f>IF(_Engine!$P$11=1,MAX(0,ROUND(BC342+Y343-AI343-AS343,2)),0)</f>
        <v>0</v>
      </c>
      <c r="BD343" s="28">
        <f>IF(_Engine!$P$12=1,MAX(0,ROUND(BD342+Z343-AJ343-AT343,2)),0)</f>
        <v>0</v>
      </c>
      <c r="BE343" s="28">
        <f>ROUND(IFERROR('Debt Planner'!$C$8,0)+IFERROR(C343,0)+MAX(0,_Engine!$E$14-SUM(AA343:AJ343)),2)</f>
        <v>0</v>
      </c>
    </row>
    <row r="344" spans="1:57" x14ac:dyDescent="0.3">
      <c r="A344" s="24">
        <v>336</v>
      </c>
      <c r="B344" s="25">
        <f t="shared" ca="1" si="17"/>
        <v>56390</v>
      </c>
      <c r="C344" s="26">
        <v>0</v>
      </c>
      <c r="D344" s="27">
        <f t="shared" si="15"/>
        <v>0</v>
      </c>
      <c r="E344" s="18" t="str">
        <f>IF(_Engine!$P$3=0,"",IF((AA344+AK344)&gt;0,AA344+AK344,""))</f>
        <v/>
      </c>
      <c r="F344" s="18" t="str">
        <f>IF(_Engine!$P$4=0,"",IF((AB344+AL344)&gt;0,AB344+AL344,""))</f>
        <v/>
      </c>
      <c r="G344" s="18" t="str">
        <f>IF(_Engine!$P$5=0,"",IF((AC344+AM344)&gt;0,AC344+AM344,""))</f>
        <v/>
      </c>
      <c r="H344" s="18" t="str">
        <f>IF(_Engine!$P$6=0,"",IF((AD344+AN344)&gt;0,AD344+AN344,""))</f>
        <v/>
      </c>
      <c r="I344" s="18" t="str">
        <f>IF(_Engine!$P$7=0,"",IF((AE344+AO344)&gt;0,AE344+AO344,""))</f>
        <v/>
      </c>
      <c r="J344" s="18" t="str">
        <f>IF(_Engine!$P$8=0,"",IF((AF344+AP344)&gt;0,AF344+AP344,""))</f>
        <v/>
      </c>
      <c r="K344" s="18" t="str">
        <f>IF(_Engine!$P$9=0,"",IF((AG344+AQ344)&gt;0,AG344+AQ344,""))</f>
        <v/>
      </c>
      <c r="L344" s="18" t="str">
        <f>IF(_Engine!$P$10=0,"",IF((AH344+AR344)&gt;0,AH344+AR344,""))</f>
        <v/>
      </c>
      <c r="M344" s="18" t="str">
        <f>IF(_Engine!$P$11=0,"",IF((AI344+AS344)&gt;0,AI344+AS344,""))</f>
        <v/>
      </c>
      <c r="N344" s="18" t="str">
        <f>IF(_Engine!$P$12=0,"",IF((AJ344+AT344)&gt;0,AJ344+AT344,""))</f>
        <v/>
      </c>
      <c r="O344" s="27">
        <f t="shared" si="16"/>
        <v>0</v>
      </c>
      <c r="Q344" s="28">
        <f>IF(AND(_Engine!$P$3=1,AU343&gt;0),ROUND(AU343*_Engine!$N$3/12,2),0)</f>
        <v>0</v>
      </c>
      <c r="R344" s="28">
        <f>IF(AND(_Engine!$P$4=1,AV343&gt;0),ROUND(AV343*_Engine!$N$4/12,2),0)</f>
        <v>0</v>
      </c>
      <c r="S344" s="28">
        <f>IF(AND(_Engine!$P$5=1,AW343&gt;0),ROUND(AW343*_Engine!$N$5/12,2),0)</f>
        <v>0</v>
      </c>
      <c r="T344" s="28">
        <f>IF(AND(_Engine!$P$6=1,AX343&gt;0),ROUND(AX343*_Engine!$N$6/12,2),0)</f>
        <v>0</v>
      </c>
      <c r="U344" s="28">
        <f>IF(AND(_Engine!$P$7=1,AY343&gt;0),ROUND(AY343*_Engine!$N$7/12,2),0)</f>
        <v>0</v>
      </c>
      <c r="V344" s="28">
        <f>IF(AND(_Engine!$P$8=1,AZ343&gt;0),ROUND(AZ343*_Engine!$N$8/12,2),0)</f>
        <v>0</v>
      </c>
      <c r="W344" s="28">
        <f>IF(AND(_Engine!$P$9=1,BA343&gt;0),ROUND(BA343*_Engine!$N$9/12,2),0)</f>
        <v>0</v>
      </c>
      <c r="X344" s="28">
        <f>IF(AND(_Engine!$P$10=1,BB343&gt;0),ROUND(BB343*_Engine!$N$10/12,2),0)</f>
        <v>0</v>
      </c>
      <c r="Y344" s="28">
        <f>IF(AND(_Engine!$P$11=1,BC343&gt;0),ROUND(BC343*_Engine!$N$11/12,2),0)</f>
        <v>0</v>
      </c>
      <c r="Z344" s="28">
        <f>IF(AND(_Engine!$P$12=1,BD343&gt;0),ROUND(BD343*_Engine!$N$12/12,2),0)</f>
        <v>0</v>
      </c>
      <c r="AA344" s="28">
        <f>IF(AND(_Engine!$P$3=1,AU343&gt;0),ROUND(MIN(_Engine!$O$3,AU343+Q344),2),0)</f>
        <v>0</v>
      </c>
      <c r="AB344" s="28">
        <f>IF(AND(_Engine!$P$4=1,AV343&gt;0),ROUND(MIN(_Engine!$O$4,AV343+R344),2),0)</f>
        <v>0</v>
      </c>
      <c r="AC344" s="28">
        <f>IF(AND(_Engine!$P$5=1,AW343&gt;0),ROUND(MIN(_Engine!$O$5,AW343+S344),2),0)</f>
        <v>0</v>
      </c>
      <c r="AD344" s="28">
        <f>IF(AND(_Engine!$P$6=1,AX343&gt;0),ROUND(MIN(_Engine!$O$6,AX343+T344),2),0)</f>
        <v>0</v>
      </c>
      <c r="AE344" s="28">
        <f>IF(AND(_Engine!$P$7=1,AY343&gt;0),ROUND(MIN(_Engine!$O$7,AY343+U344),2),0)</f>
        <v>0</v>
      </c>
      <c r="AF344" s="28">
        <f>IF(AND(_Engine!$P$8=1,AZ343&gt;0),ROUND(MIN(_Engine!$O$8,AZ343+V344),2),0)</f>
        <v>0</v>
      </c>
      <c r="AG344" s="28">
        <f>IF(AND(_Engine!$P$9=1,BA343&gt;0),ROUND(MIN(_Engine!$O$9,BA343+W344),2),0)</f>
        <v>0</v>
      </c>
      <c r="AH344" s="28">
        <f>IF(AND(_Engine!$P$10=1,BB343&gt;0),ROUND(MIN(_Engine!$O$10,BB343+X344),2),0)</f>
        <v>0</v>
      </c>
      <c r="AI344" s="28">
        <f>IF(AND(_Engine!$P$11=1,BC343&gt;0),ROUND(MIN(_Engine!$O$11,BC343+Y344),2),0)</f>
        <v>0</v>
      </c>
      <c r="AJ344" s="28">
        <f>IF(AND(_Engine!$P$12=1,BD343&gt;0),ROUND(MIN(_Engine!$O$12,BD343+Z344),2),0)</f>
        <v>0</v>
      </c>
      <c r="AK344" s="28">
        <f>IF(AND(_Engine!$P$3=1,AU343&gt;0),ROUND(MAX(0,MIN(AU343+Q344-AA344,BE344-0)),2),0)</f>
        <v>0</v>
      </c>
      <c r="AL344" s="28">
        <f>IF(AND(_Engine!$P$4=1,AV343&gt;0),ROUND(MAX(0,MIN(AV343+R344-AB344,BE344-SUM(AK344:AK344))),2),0)</f>
        <v>0</v>
      </c>
      <c r="AM344" s="28">
        <f>IF(AND(_Engine!$P$5=1,AW343&gt;0),ROUND(MAX(0,MIN(AW343+S344-AC344,BE344-SUM(AK344:AL344))),2),0)</f>
        <v>0</v>
      </c>
      <c r="AN344" s="28">
        <f>IF(AND(_Engine!$P$6=1,AX343&gt;0),ROUND(MAX(0,MIN(AX343+T344-AD344,BE344-SUM(AK344:AM344))),2),0)</f>
        <v>0</v>
      </c>
      <c r="AO344" s="28">
        <f>IF(AND(_Engine!$P$7=1,AY343&gt;0),ROUND(MAX(0,MIN(AY343+U344-AE344,BE344-SUM(AK344:AN344))),2),0)</f>
        <v>0</v>
      </c>
      <c r="AP344" s="28">
        <f>IF(AND(_Engine!$P$8=1,AZ343&gt;0),ROUND(MAX(0,MIN(AZ343+V344-AF344,BE344-SUM(AK344:AO344))),2),0)</f>
        <v>0</v>
      </c>
      <c r="AQ344" s="28">
        <f>IF(AND(_Engine!$P$9=1,BA343&gt;0),ROUND(MAX(0,MIN(BA343+W344-AG344,BE344-SUM(AK344:AP344))),2),0)</f>
        <v>0</v>
      </c>
      <c r="AR344" s="28">
        <f>IF(AND(_Engine!$P$10=1,BB343&gt;0),ROUND(MAX(0,MIN(BB343+X344-AH344,BE344-SUM(AK344:AQ344))),2),0)</f>
        <v>0</v>
      </c>
      <c r="AS344" s="28">
        <f>IF(AND(_Engine!$P$11=1,BC343&gt;0),ROUND(MAX(0,MIN(BC343+Y344-AI344,BE344-SUM(AK344:AR344))),2),0)</f>
        <v>0</v>
      </c>
      <c r="AT344" s="28">
        <f>IF(AND(_Engine!$P$12=1,BD343&gt;0),ROUND(MAX(0,MIN(BD343+Z344-AJ344,BE344-SUM(AK344:AS344))),2),0)</f>
        <v>0</v>
      </c>
      <c r="AU344" s="28">
        <f>IF(_Engine!$P$3=1,MAX(0,ROUND(AU343+Q344-AA344-AK344,2)),0)</f>
        <v>0</v>
      </c>
      <c r="AV344" s="28">
        <f>IF(_Engine!$P$4=1,MAX(0,ROUND(AV343+R344-AB344-AL344,2)),0)</f>
        <v>0</v>
      </c>
      <c r="AW344" s="28">
        <f>IF(_Engine!$P$5=1,MAX(0,ROUND(AW343+S344-AC344-AM344,2)),0)</f>
        <v>0</v>
      </c>
      <c r="AX344" s="28">
        <f>IF(_Engine!$P$6=1,MAX(0,ROUND(AX343+T344-AD344-AN344,2)),0)</f>
        <v>0</v>
      </c>
      <c r="AY344" s="28">
        <f>IF(_Engine!$P$7=1,MAX(0,ROUND(AY343+U344-AE344-AO344,2)),0)</f>
        <v>0</v>
      </c>
      <c r="AZ344" s="28">
        <f>IF(_Engine!$P$8=1,MAX(0,ROUND(AZ343+V344-AF344-AP344,2)),0)</f>
        <v>0</v>
      </c>
      <c r="BA344" s="28">
        <f>IF(_Engine!$P$9=1,MAX(0,ROUND(BA343+W344-AG344-AQ344,2)),0)</f>
        <v>0</v>
      </c>
      <c r="BB344" s="28">
        <f>IF(_Engine!$P$10=1,MAX(0,ROUND(BB343+X344-AH344-AR344,2)),0)</f>
        <v>0</v>
      </c>
      <c r="BC344" s="28">
        <f>IF(_Engine!$P$11=1,MAX(0,ROUND(BC343+Y344-AI344-AS344,2)),0)</f>
        <v>0</v>
      </c>
      <c r="BD344" s="28">
        <f>IF(_Engine!$P$12=1,MAX(0,ROUND(BD343+Z344-AJ344-AT344,2)),0)</f>
        <v>0</v>
      </c>
      <c r="BE344" s="28">
        <f>ROUND(IFERROR('Debt Planner'!$C$8,0)+IFERROR(C344,0)+MAX(0,_Engine!$E$14-SUM(AA344:AJ344)),2)</f>
        <v>0</v>
      </c>
    </row>
    <row r="345" spans="1:57" x14ac:dyDescent="0.3">
      <c r="A345" s="24">
        <v>337</v>
      </c>
      <c r="B345" s="25">
        <f t="shared" ca="1" si="17"/>
        <v>56421</v>
      </c>
      <c r="C345" s="26">
        <v>0</v>
      </c>
      <c r="D345" s="27">
        <f t="shared" si="15"/>
        <v>0</v>
      </c>
      <c r="E345" s="18" t="str">
        <f>IF(_Engine!$P$3=0,"",IF((AA345+AK345)&gt;0,AA345+AK345,""))</f>
        <v/>
      </c>
      <c r="F345" s="18" t="str">
        <f>IF(_Engine!$P$4=0,"",IF((AB345+AL345)&gt;0,AB345+AL345,""))</f>
        <v/>
      </c>
      <c r="G345" s="18" t="str">
        <f>IF(_Engine!$P$5=0,"",IF((AC345+AM345)&gt;0,AC345+AM345,""))</f>
        <v/>
      </c>
      <c r="H345" s="18" t="str">
        <f>IF(_Engine!$P$6=0,"",IF((AD345+AN345)&gt;0,AD345+AN345,""))</f>
        <v/>
      </c>
      <c r="I345" s="18" t="str">
        <f>IF(_Engine!$P$7=0,"",IF((AE345+AO345)&gt;0,AE345+AO345,""))</f>
        <v/>
      </c>
      <c r="J345" s="18" t="str">
        <f>IF(_Engine!$P$8=0,"",IF((AF345+AP345)&gt;0,AF345+AP345,""))</f>
        <v/>
      </c>
      <c r="K345" s="18" t="str">
        <f>IF(_Engine!$P$9=0,"",IF((AG345+AQ345)&gt;0,AG345+AQ345,""))</f>
        <v/>
      </c>
      <c r="L345" s="18" t="str">
        <f>IF(_Engine!$P$10=0,"",IF((AH345+AR345)&gt;0,AH345+AR345,""))</f>
        <v/>
      </c>
      <c r="M345" s="18" t="str">
        <f>IF(_Engine!$P$11=0,"",IF((AI345+AS345)&gt;0,AI345+AS345,""))</f>
        <v/>
      </c>
      <c r="N345" s="18" t="str">
        <f>IF(_Engine!$P$12=0,"",IF((AJ345+AT345)&gt;0,AJ345+AT345,""))</f>
        <v/>
      </c>
      <c r="O345" s="27">
        <f t="shared" si="16"/>
        <v>0</v>
      </c>
      <c r="Q345" s="28">
        <f>IF(AND(_Engine!$P$3=1,AU344&gt;0),ROUND(AU344*_Engine!$N$3/12,2),0)</f>
        <v>0</v>
      </c>
      <c r="R345" s="28">
        <f>IF(AND(_Engine!$P$4=1,AV344&gt;0),ROUND(AV344*_Engine!$N$4/12,2),0)</f>
        <v>0</v>
      </c>
      <c r="S345" s="28">
        <f>IF(AND(_Engine!$P$5=1,AW344&gt;0),ROUND(AW344*_Engine!$N$5/12,2),0)</f>
        <v>0</v>
      </c>
      <c r="T345" s="28">
        <f>IF(AND(_Engine!$P$6=1,AX344&gt;0),ROUND(AX344*_Engine!$N$6/12,2),0)</f>
        <v>0</v>
      </c>
      <c r="U345" s="28">
        <f>IF(AND(_Engine!$P$7=1,AY344&gt;0),ROUND(AY344*_Engine!$N$7/12,2),0)</f>
        <v>0</v>
      </c>
      <c r="V345" s="28">
        <f>IF(AND(_Engine!$P$8=1,AZ344&gt;0),ROUND(AZ344*_Engine!$N$8/12,2),0)</f>
        <v>0</v>
      </c>
      <c r="W345" s="28">
        <f>IF(AND(_Engine!$P$9=1,BA344&gt;0),ROUND(BA344*_Engine!$N$9/12,2),0)</f>
        <v>0</v>
      </c>
      <c r="X345" s="28">
        <f>IF(AND(_Engine!$P$10=1,BB344&gt;0),ROUND(BB344*_Engine!$N$10/12,2),0)</f>
        <v>0</v>
      </c>
      <c r="Y345" s="28">
        <f>IF(AND(_Engine!$P$11=1,BC344&gt;0),ROUND(BC344*_Engine!$N$11/12,2),0)</f>
        <v>0</v>
      </c>
      <c r="Z345" s="28">
        <f>IF(AND(_Engine!$P$12=1,BD344&gt;0),ROUND(BD344*_Engine!$N$12/12,2),0)</f>
        <v>0</v>
      </c>
      <c r="AA345" s="28">
        <f>IF(AND(_Engine!$P$3=1,AU344&gt;0),ROUND(MIN(_Engine!$O$3,AU344+Q345),2),0)</f>
        <v>0</v>
      </c>
      <c r="AB345" s="28">
        <f>IF(AND(_Engine!$P$4=1,AV344&gt;0),ROUND(MIN(_Engine!$O$4,AV344+R345),2),0)</f>
        <v>0</v>
      </c>
      <c r="AC345" s="28">
        <f>IF(AND(_Engine!$P$5=1,AW344&gt;0),ROUND(MIN(_Engine!$O$5,AW344+S345),2),0)</f>
        <v>0</v>
      </c>
      <c r="AD345" s="28">
        <f>IF(AND(_Engine!$P$6=1,AX344&gt;0),ROUND(MIN(_Engine!$O$6,AX344+T345),2),0)</f>
        <v>0</v>
      </c>
      <c r="AE345" s="28">
        <f>IF(AND(_Engine!$P$7=1,AY344&gt;0),ROUND(MIN(_Engine!$O$7,AY344+U345),2),0)</f>
        <v>0</v>
      </c>
      <c r="AF345" s="28">
        <f>IF(AND(_Engine!$P$8=1,AZ344&gt;0),ROUND(MIN(_Engine!$O$8,AZ344+V345),2),0)</f>
        <v>0</v>
      </c>
      <c r="AG345" s="28">
        <f>IF(AND(_Engine!$P$9=1,BA344&gt;0),ROUND(MIN(_Engine!$O$9,BA344+W345),2),0)</f>
        <v>0</v>
      </c>
      <c r="AH345" s="28">
        <f>IF(AND(_Engine!$P$10=1,BB344&gt;0),ROUND(MIN(_Engine!$O$10,BB344+X345),2),0)</f>
        <v>0</v>
      </c>
      <c r="AI345" s="28">
        <f>IF(AND(_Engine!$P$11=1,BC344&gt;0),ROUND(MIN(_Engine!$O$11,BC344+Y345),2),0)</f>
        <v>0</v>
      </c>
      <c r="AJ345" s="28">
        <f>IF(AND(_Engine!$P$12=1,BD344&gt;0),ROUND(MIN(_Engine!$O$12,BD344+Z345),2),0)</f>
        <v>0</v>
      </c>
      <c r="AK345" s="28">
        <f>IF(AND(_Engine!$P$3=1,AU344&gt;0),ROUND(MAX(0,MIN(AU344+Q345-AA345,BE345-0)),2),0)</f>
        <v>0</v>
      </c>
      <c r="AL345" s="28">
        <f>IF(AND(_Engine!$P$4=1,AV344&gt;0),ROUND(MAX(0,MIN(AV344+R345-AB345,BE345-SUM(AK345:AK345))),2),0)</f>
        <v>0</v>
      </c>
      <c r="AM345" s="28">
        <f>IF(AND(_Engine!$P$5=1,AW344&gt;0),ROUND(MAX(0,MIN(AW344+S345-AC345,BE345-SUM(AK345:AL345))),2),0)</f>
        <v>0</v>
      </c>
      <c r="AN345" s="28">
        <f>IF(AND(_Engine!$P$6=1,AX344&gt;0),ROUND(MAX(0,MIN(AX344+T345-AD345,BE345-SUM(AK345:AM345))),2),0)</f>
        <v>0</v>
      </c>
      <c r="AO345" s="28">
        <f>IF(AND(_Engine!$P$7=1,AY344&gt;0),ROUND(MAX(0,MIN(AY344+U345-AE345,BE345-SUM(AK345:AN345))),2),0)</f>
        <v>0</v>
      </c>
      <c r="AP345" s="28">
        <f>IF(AND(_Engine!$P$8=1,AZ344&gt;0),ROUND(MAX(0,MIN(AZ344+V345-AF345,BE345-SUM(AK345:AO345))),2),0)</f>
        <v>0</v>
      </c>
      <c r="AQ345" s="28">
        <f>IF(AND(_Engine!$P$9=1,BA344&gt;0),ROUND(MAX(0,MIN(BA344+W345-AG345,BE345-SUM(AK345:AP345))),2),0)</f>
        <v>0</v>
      </c>
      <c r="AR345" s="28">
        <f>IF(AND(_Engine!$P$10=1,BB344&gt;0),ROUND(MAX(0,MIN(BB344+X345-AH345,BE345-SUM(AK345:AQ345))),2),0)</f>
        <v>0</v>
      </c>
      <c r="AS345" s="28">
        <f>IF(AND(_Engine!$P$11=1,BC344&gt;0),ROUND(MAX(0,MIN(BC344+Y345-AI345,BE345-SUM(AK345:AR345))),2),0)</f>
        <v>0</v>
      </c>
      <c r="AT345" s="28">
        <f>IF(AND(_Engine!$P$12=1,BD344&gt;0),ROUND(MAX(0,MIN(BD344+Z345-AJ345,BE345-SUM(AK345:AS345))),2),0)</f>
        <v>0</v>
      </c>
      <c r="AU345" s="28">
        <f>IF(_Engine!$P$3=1,MAX(0,ROUND(AU344+Q345-AA345-AK345,2)),0)</f>
        <v>0</v>
      </c>
      <c r="AV345" s="28">
        <f>IF(_Engine!$P$4=1,MAX(0,ROUND(AV344+R345-AB345-AL345,2)),0)</f>
        <v>0</v>
      </c>
      <c r="AW345" s="28">
        <f>IF(_Engine!$P$5=1,MAX(0,ROUND(AW344+S345-AC345-AM345,2)),0)</f>
        <v>0</v>
      </c>
      <c r="AX345" s="28">
        <f>IF(_Engine!$P$6=1,MAX(0,ROUND(AX344+T345-AD345-AN345,2)),0)</f>
        <v>0</v>
      </c>
      <c r="AY345" s="28">
        <f>IF(_Engine!$P$7=1,MAX(0,ROUND(AY344+U345-AE345-AO345,2)),0)</f>
        <v>0</v>
      </c>
      <c r="AZ345" s="28">
        <f>IF(_Engine!$P$8=1,MAX(0,ROUND(AZ344+V345-AF345-AP345,2)),0)</f>
        <v>0</v>
      </c>
      <c r="BA345" s="28">
        <f>IF(_Engine!$P$9=1,MAX(0,ROUND(BA344+W345-AG345-AQ345,2)),0)</f>
        <v>0</v>
      </c>
      <c r="BB345" s="28">
        <f>IF(_Engine!$P$10=1,MAX(0,ROUND(BB344+X345-AH345-AR345,2)),0)</f>
        <v>0</v>
      </c>
      <c r="BC345" s="28">
        <f>IF(_Engine!$P$11=1,MAX(0,ROUND(BC344+Y345-AI345-AS345,2)),0)</f>
        <v>0</v>
      </c>
      <c r="BD345" s="28">
        <f>IF(_Engine!$P$12=1,MAX(0,ROUND(BD344+Z345-AJ345-AT345,2)),0)</f>
        <v>0</v>
      </c>
      <c r="BE345" s="28">
        <f>ROUND(IFERROR('Debt Planner'!$C$8,0)+IFERROR(C345,0)+MAX(0,_Engine!$E$14-SUM(AA345:AJ345)),2)</f>
        <v>0</v>
      </c>
    </row>
    <row r="346" spans="1:57" x14ac:dyDescent="0.3">
      <c r="A346" s="24">
        <v>338</v>
      </c>
      <c r="B346" s="25">
        <f t="shared" ca="1" si="17"/>
        <v>56451</v>
      </c>
      <c r="C346" s="26">
        <v>0</v>
      </c>
      <c r="D346" s="27">
        <f t="shared" si="15"/>
        <v>0</v>
      </c>
      <c r="E346" s="18" t="str">
        <f>IF(_Engine!$P$3=0,"",IF((AA346+AK346)&gt;0,AA346+AK346,""))</f>
        <v/>
      </c>
      <c r="F346" s="18" t="str">
        <f>IF(_Engine!$P$4=0,"",IF((AB346+AL346)&gt;0,AB346+AL346,""))</f>
        <v/>
      </c>
      <c r="G346" s="18" t="str">
        <f>IF(_Engine!$P$5=0,"",IF((AC346+AM346)&gt;0,AC346+AM346,""))</f>
        <v/>
      </c>
      <c r="H346" s="18" t="str">
        <f>IF(_Engine!$P$6=0,"",IF((AD346+AN346)&gt;0,AD346+AN346,""))</f>
        <v/>
      </c>
      <c r="I346" s="18" t="str">
        <f>IF(_Engine!$P$7=0,"",IF((AE346+AO346)&gt;0,AE346+AO346,""))</f>
        <v/>
      </c>
      <c r="J346" s="18" t="str">
        <f>IF(_Engine!$P$8=0,"",IF((AF346+AP346)&gt;0,AF346+AP346,""))</f>
        <v/>
      </c>
      <c r="K346" s="18" t="str">
        <f>IF(_Engine!$P$9=0,"",IF((AG346+AQ346)&gt;0,AG346+AQ346,""))</f>
        <v/>
      </c>
      <c r="L346" s="18" t="str">
        <f>IF(_Engine!$P$10=0,"",IF((AH346+AR346)&gt;0,AH346+AR346,""))</f>
        <v/>
      </c>
      <c r="M346" s="18" t="str">
        <f>IF(_Engine!$P$11=0,"",IF((AI346+AS346)&gt;0,AI346+AS346,""))</f>
        <v/>
      </c>
      <c r="N346" s="18" t="str">
        <f>IF(_Engine!$P$12=0,"",IF((AJ346+AT346)&gt;0,AJ346+AT346,""))</f>
        <v/>
      </c>
      <c r="O346" s="27">
        <f t="shared" si="16"/>
        <v>0</v>
      </c>
      <c r="Q346" s="28">
        <f>IF(AND(_Engine!$P$3=1,AU345&gt;0),ROUND(AU345*_Engine!$N$3/12,2),0)</f>
        <v>0</v>
      </c>
      <c r="R346" s="28">
        <f>IF(AND(_Engine!$P$4=1,AV345&gt;0),ROUND(AV345*_Engine!$N$4/12,2),0)</f>
        <v>0</v>
      </c>
      <c r="S346" s="28">
        <f>IF(AND(_Engine!$P$5=1,AW345&gt;0),ROUND(AW345*_Engine!$N$5/12,2),0)</f>
        <v>0</v>
      </c>
      <c r="T346" s="28">
        <f>IF(AND(_Engine!$P$6=1,AX345&gt;0),ROUND(AX345*_Engine!$N$6/12,2),0)</f>
        <v>0</v>
      </c>
      <c r="U346" s="28">
        <f>IF(AND(_Engine!$P$7=1,AY345&gt;0),ROUND(AY345*_Engine!$N$7/12,2),0)</f>
        <v>0</v>
      </c>
      <c r="V346" s="28">
        <f>IF(AND(_Engine!$P$8=1,AZ345&gt;0),ROUND(AZ345*_Engine!$N$8/12,2),0)</f>
        <v>0</v>
      </c>
      <c r="W346" s="28">
        <f>IF(AND(_Engine!$P$9=1,BA345&gt;0),ROUND(BA345*_Engine!$N$9/12,2),0)</f>
        <v>0</v>
      </c>
      <c r="X346" s="28">
        <f>IF(AND(_Engine!$P$10=1,BB345&gt;0),ROUND(BB345*_Engine!$N$10/12,2),0)</f>
        <v>0</v>
      </c>
      <c r="Y346" s="28">
        <f>IF(AND(_Engine!$P$11=1,BC345&gt;0),ROUND(BC345*_Engine!$N$11/12,2),0)</f>
        <v>0</v>
      </c>
      <c r="Z346" s="28">
        <f>IF(AND(_Engine!$P$12=1,BD345&gt;0),ROUND(BD345*_Engine!$N$12/12,2),0)</f>
        <v>0</v>
      </c>
      <c r="AA346" s="28">
        <f>IF(AND(_Engine!$P$3=1,AU345&gt;0),ROUND(MIN(_Engine!$O$3,AU345+Q346),2),0)</f>
        <v>0</v>
      </c>
      <c r="AB346" s="28">
        <f>IF(AND(_Engine!$P$4=1,AV345&gt;0),ROUND(MIN(_Engine!$O$4,AV345+R346),2),0)</f>
        <v>0</v>
      </c>
      <c r="AC346" s="28">
        <f>IF(AND(_Engine!$P$5=1,AW345&gt;0),ROUND(MIN(_Engine!$O$5,AW345+S346),2),0)</f>
        <v>0</v>
      </c>
      <c r="AD346" s="28">
        <f>IF(AND(_Engine!$P$6=1,AX345&gt;0),ROUND(MIN(_Engine!$O$6,AX345+T346),2),0)</f>
        <v>0</v>
      </c>
      <c r="AE346" s="28">
        <f>IF(AND(_Engine!$P$7=1,AY345&gt;0),ROUND(MIN(_Engine!$O$7,AY345+U346),2),0)</f>
        <v>0</v>
      </c>
      <c r="AF346" s="28">
        <f>IF(AND(_Engine!$P$8=1,AZ345&gt;0),ROUND(MIN(_Engine!$O$8,AZ345+V346),2),0)</f>
        <v>0</v>
      </c>
      <c r="AG346" s="28">
        <f>IF(AND(_Engine!$P$9=1,BA345&gt;0),ROUND(MIN(_Engine!$O$9,BA345+W346),2),0)</f>
        <v>0</v>
      </c>
      <c r="AH346" s="28">
        <f>IF(AND(_Engine!$P$10=1,BB345&gt;0),ROUND(MIN(_Engine!$O$10,BB345+X346),2),0)</f>
        <v>0</v>
      </c>
      <c r="AI346" s="28">
        <f>IF(AND(_Engine!$P$11=1,BC345&gt;0),ROUND(MIN(_Engine!$O$11,BC345+Y346),2),0)</f>
        <v>0</v>
      </c>
      <c r="AJ346" s="28">
        <f>IF(AND(_Engine!$P$12=1,BD345&gt;0),ROUND(MIN(_Engine!$O$12,BD345+Z346),2),0)</f>
        <v>0</v>
      </c>
      <c r="AK346" s="28">
        <f>IF(AND(_Engine!$P$3=1,AU345&gt;0),ROUND(MAX(0,MIN(AU345+Q346-AA346,BE346-0)),2),0)</f>
        <v>0</v>
      </c>
      <c r="AL346" s="28">
        <f>IF(AND(_Engine!$P$4=1,AV345&gt;0),ROUND(MAX(0,MIN(AV345+R346-AB346,BE346-SUM(AK346:AK346))),2),0)</f>
        <v>0</v>
      </c>
      <c r="AM346" s="28">
        <f>IF(AND(_Engine!$P$5=1,AW345&gt;0),ROUND(MAX(0,MIN(AW345+S346-AC346,BE346-SUM(AK346:AL346))),2),0)</f>
        <v>0</v>
      </c>
      <c r="AN346" s="28">
        <f>IF(AND(_Engine!$P$6=1,AX345&gt;0),ROUND(MAX(0,MIN(AX345+T346-AD346,BE346-SUM(AK346:AM346))),2),0)</f>
        <v>0</v>
      </c>
      <c r="AO346" s="28">
        <f>IF(AND(_Engine!$P$7=1,AY345&gt;0),ROUND(MAX(0,MIN(AY345+U346-AE346,BE346-SUM(AK346:AN346))),2),0)</f>
        <v>0</v>
      </c>
      <c r="AP346" s="28">
        <f>IF(AND(_Engine!$P$8=1,AZ345&gt;0),ROUND(MAX(0,MIN(AZ345+V346-AF346,BE346-SUM(AK346:AO346))),2),0)</f>
        <v>0</v>
      </c>
      <c r="AQ346" s="28">
        <f>IF(AND(_Engine!$P$9=1,BA345&gt;0),ROUND(MAX(0,MIN(BA345+W346-AG346,BE346-SUM(AK346:AP346))),2),0)</f>
        <v>0</v>
      </c>
      <c r="AR346" s="28">
        <f>IF(AND(_Engine!$P$10=1,BB345&gt;0),ROUND(MAX(0,MIN(BB345+X346-AH346,BE346-SUM(AK346:AQ346))),2),0)</f>
        <v>0</v>
      </c>
      <c r="AS346" s="28">
        <f>IF(AND(_Engine!$P$11=1,BC345&gt;0),ROUND(MAX(0,MIN(BC345+Y346-AI346,BE346-SUM(AK346:AR346))),2),0)</f>
        <v>0</v>
      </c>
      <c r="AT346" s="28">
        <f>IF(AND(_Engine!$P$12=1,BD345&gt;0),ROUND(MAX(0,MIN(BD345+Z346-AJ346,BE346-SUM(AK346:AS346))),2),0)</f>
        <v>0</v>
      </c>
      <c r="AU346" s="28">
        <f>IF(_Engine!$P$3=1,MAX(0,ROUND(AU345+Q346-AA346-AK346,2)),0)</f>
        <v>0</v>
      </c>
      <c r="AV346" s="28">
        <f>IF(_Engine!$P$4=1,MAX(0,ROUND(AV345+R346-AB346-AL346,2)),0)</f>
        <v>0</v>
      </c>
      <c r="AW346" s="28">
        <f>IF(_Engine!$P$5=1,MAX(0,ROUND(AW345+S346-AC346-AM346,2)),0)</f>
        <v>0</v>
      </c>
      <c r="AX346" s="28">
        <f>IF(_Engine!$P$6=1,MAX(0,ROUND(AX345+T346-AD346-AN346,2)),0)</f>
        <v>0</v>
      </c>
      <c r="AY346" s="28">
        <f>IF(_Engine!$P$7=1,MAX(0,ROUND(AY345+U346-AE346-AO346,2)),0)</f>
        <v>0</v>
      </c>
      <c r="AZ346" s="28">
        <f>IF(_Engine!$P$8=1,MAX(0,ROUND(AZ345+V346-AF346-AP346,2)),0)</f>
        <v>0</v>
      </c>
      <c r="BA346" s="28">
        <f>IF(_Engine!$P$9=1,MAX(0,ROUND(BA345+W346-AG346-AQ346,2)),0)</f>
        <v>0</v>
      </c>
      <c r="BB346" s="28">
        <f>IF(_Engine!$P$10=1,MAX(0,ROUND(BB345+X346-AH346-AR346,2)),0)</f>
        <v>0</v>
      </c>
      <c r="BC346" s="28">
        <f>IF(_Engine!$P$11=1,MAX(0,ROUND(BC345+Y346-AI346-AS346,2)),0)</f>
        <v>0</v>
      </c>
      <c r="BD346" s="28">
        <f>IF(_Engine!$P$12=1,MAX(0,ROUND(BD345+Z346-AJ346-AT346,2)),0)</f>
        <v>0</v>
      </c>
      <c r="BE346" s="28">
        <f>ROUND(IFERROR('Debt Planner'!$C$8,0)+IFERROR(C346,0)+MAX(0,_Engine!$E$14-SUM(AA346:AJ346)),2)</f>
        <v>0</v>
      </c>
    </row>
    <row r="347" spans="1:57" x14ac:dyDescent="0.3">
      <c r="A347" s="24">
        <v>339</v>
      </c>
      <c r="B347" s="25">
        <f t="shared" ca="1" si="17"/>
        <v>56482</v>
      </c>
      <c r="C347" s="26">
        <v>0</v>
      </c>
      <c r="D347" s="27">
        <f t="shared" si="15"/>
        <v>0</v>
      </c>
      <c r="E347" s="18" t="str">
        <f>IF(_Engine!$P$3=0,"",IF((AA347+AK347)&gt;0,AA347+AK347,""))</f>
        <v/>
      </c>
      <c r="F347" s="18" t="str">
        <f>IF(_Engine!$P$4=0,"",IF((AB347+AL347)&gt;0,AB347+AL347,""))</f>
        <v/>
      </c>
      <c r="G347" s="18" t="str">
        <f>IF(_Engine!$P$5=0,"",IF((AC347+AM347)&gt;0,AC347+AM347,""))</f>
        <v/>
      </c>
      <c r="H347" s="18" t="str">
        <f>IF(_Engine!$P$6=0,"",IF((AD347+AN347)&gt;0,AD347+AN347,""))</f>
        <v/>
      </c>
      <c r="I347" s="18" t="str">
        <f>IF(_Engine!$P$7=0,"",IF((AE347+AO347)&gt;0,AE347+AO347,""))</f>
        <v/>
      </c>
      <c r="J347" s="18" t="str">
        <f>IF(_Engine!$P$8=0,"",IF((AF347+AP347)&gt;0,AF347+AP347,""))</f>
        <v/>
      </c>
      <c r="K347" s="18" t="str">
        <f>IF(_Engine!$P$9=0,"",IF((AG347+AQ347)&gt;0,AG347+AQ347,""))</f>
        <v/>
      </c>
      <c r="L347" s="18" t="str">
        <f>IF(_Engine!$P$10=0,"",IF((AH347+AR347)&gt;0,AH347+AR347,""))</f>
        <v/>
      </c>
      <c r="M347" s="18" t="str">
        <f>IF(_Engine!$P$11=0,"",IF((AI347+AS347)&gt;0,AI347+AS347,""))</f>
        <v/>
      </c>
      <c r="N347" s="18" t="str">
        <f>IF(_Engine!$P$12=0,"",IF((AJ347+AT347)&gt;0,AJ347+AT347,""))</f>
        <v/>
      </c>
      <c r="O347" s="27">
        <f t="shared" si="16"/>
        <v>0</v>
      </c>
      <c r="Q347" s="28">
        <f>IF(AND(_Engine!$P$3=1,AU346&gt;0),ROUND(AU346*_Engine!$N$3/12,2),0)</f>
        <v>0</v>
      </c>
      <c r="R347" s="28">
        <f>IF(AND(_Engine!$P$4=1,AV346&gt;0),ROUND(AV346*_Engine!$N$4/12,2),0)</f>
        <v>0</v>
      </c>
      <c r="S347" s="28">
        <f>IF(AND(_Engine!$P$5=1,AW346&gt;0),ROUND(AW346*_Engine!$N$5/12,2),0)</f>
        <v>0</v>
      </c>
      <c r="T347" s="28">
        <f>IF(AND(_Engine!$P$6=1,AX346&gt;0),ROUND(AX346*_Engine!$N$6/12,2),0)</f>
        <v>0</v>
      </c>
      <c r="U347" s="28">
        <f>IF(AND(_Engine!$P$7=1,AY346&gt;0),ROUND(AY346*_Engine!$N$7/12,2),0)</f>
        <v>0</v>
      </c>
      <c r="V347" s="28">
        <f>IF(AND(_Engine!$P$8=1,AZ346&gt;0),ROUND(AZ346*_Engine!$N$8/12,2),0)</f>
        <v>0</v>
      </c>
      <c r="W347" s="28">
        <f>IF(AND(_Engine!$P$9=1,BA346&gt;0),ROUND(BA346*_Engine!$N$9/12,2),0)</f>
        <v>0</v>
      </c>
      <c r="X347" s="28">
        <f>IF(AND(_Engine!$P$10=1,BB346&gt;0),ROUND(BB346*_Engine!$N$10/12,2),0)</f>
        <v>0</v>
      </c>
      <c r="Y347" s="28">
        <f>IF(AND(_Engine!$P$11=1,BC346&gt;0),ROUND(BC346*_Engine!$N$11/12,2),0)</f>
        <v>0</v>
      </c>
      <c r="Z347" s="28">
        <f>IF(AND(_Engine!$P$12=1,BD346&gt;0),ROUND(BD346*_Engine!$N$12/12,2),0)</f>
        <v>0</v>
      </c>
      <c r="AA347" s="28">
        <f>IF(AND(_Engine!$P$3=1,AU346&gt;0),ROUND(MIN(_Engine!$O$3,AU346+Q347),2),0)</f>
        <v>0</v>
      </c>
      <c r="AB347" s="28">
        <f>IF(AND(_Engine!$P$4=1,AV346&gt;0),ROUND(MIN(_Engine!$O$4,AV346+R347),2),0)</f>
        <v>0</v>
      </c>
      <c r="AC347" s="28">
        <f>IF(AND(_Engine!$P$5=1,AW346&gt;0),ROUND(MIN(_Engine!$O$5,AW346+S347),2),0)</f>
        <v>0</v>
      </c>
      <c r="AD347" s="28">
        <f>IF(AND(_Engine!$P$6=1,AX346&gt;0),ROUND(MIN(_Engine!$O$6,AX346+T347),2),0)</f>
        <v>0</v>
      </c>
      <c r="AE347" s="28">
        <f>IF(AND(_Engine!$P$7=1,AY346&gt;0),ROUND(MIN(_Engine!$O$7,AY346+U347),2),0)</f>
        <v>0</v>
      </c>
      <c r="AF347" s="28">
        <f>IF(AND(_Engine!$P$8=1,AZ346&gt;0),ROUND(MIN(_Engine!$O$8,AZ346+V347),2),0)</f>
        <v>0</v>
      </c>
      <c r="AG347" s="28">
        <f>IF(AND(_Engine!$P$9=1,BA346&gt;0),ROUND(MIN(_Engine!$O$9,BA346+W347),2),0)</f>
        <v>0</v>
      </c>
      <c r="AH347" s="28">
        <f>IF(AND(_Engine!$P$10=1,BB346&gt;0),ROUND(MIN(_Engine!$O$10,BB346+X347),2),0)</f>
        <v>0</v>
      </c>
      <c r="AI347" s="28">
        <f>IF(AND(_Engine!$P$11=1,BC346&gt;0),ROUND(MIN(_Engine!$O$11,BC346+Y347),2),0)</f>
        <v>0</v>
      </c>
      <c r="AJ347" s="28">
        <f>IF(AND(_Engine!$P$12=1,BD346&gt;0),ROUND(MIN(_Engine!$O$12,BD346+Z347),2),0)</f>
        <v>0</v>
      </c>
      <c r="AK347" s="28">
        <f>IF(AND(_Engine!$P$3=1,AU346&gt;0),ROUND(MAX(0,MIN(AU346+Q347-AA347,BE347-0)),2),0)</f>
        <v>0</v>
      </c>
      <c r="AL347" s="28">
        <f>IF(AND(_Engine!$P$4=1,AV346&gt;0),ROUND(MAX(0,MIN(AV346+R347-AB347,BE347-SUM(AK347:AK347))),2),0)</f>
        <v>0</v>
      </c>
      <c r="AM347" s="28">
        <f>IF(AND(_Engine!$P$5=1,AW346&gt;0),ROUND(MAX(0,MIN(AW346+S347-AC347,BE347-SUM(AK347:AL347))),2),0)</f>
        <v>0</v>
      </c>
      <c r="AN347" s="28">
        <f>IF(AND(_Engine!$P$6=1,AX346&gt;0),ROUND(MAX(0,MIN(AX346+T347-AD347,BE347-SUM(AK347:AM347))),2),0)</f>
        <v>0</v>
      </c>
      <c r="AO347" s="28">
        <f>IF(AND(_Engine!$P$7=1,AY346&gt;0),ROUND(MAX(0,MIN(AY346+U347-AE347,BE347-SUM(AK347:AN347))),2),0)</f>
        <v>0</v>
      </c>
      <c r="AP347" s="28">
        <f>IF(AND(_Engine!$P$8=1,AZ346&gt;0),ROUND(MAX(0,MIN(AZ346+V347-AF347,BE347-SUM(AK347:AO347))),2),0)</f>
        <v>0</v>
      </c>
      <c r="AQ347" s="28">
        <f>IF(AND(_Engine!$P$9=1,BA346&gt;0),ROUND(MAX(0,MIN(BA346+W347-AG347,BE347-SUM(AK347:AP347))),2),0)</f>
        <v>0</v>
      </c>
      <c r="AR347" s="28">
        <f>IF(AND(_Engine!$P$10=1,BB346&gt;0),ROUND(MAX(0,MIN(BB346+X347-AH347,BE347-SUM(AK347:AQ347))),2),0)</f>
        <v>0</v>
      </c>
      <c r="AS347" s="28">
        <f>IF(AND(_Engine!$P$11=1,BC346&gt;0),ROUND(MAX(0,MIN(BC346+Y347-AI347,BE347-SUM(AK347:AR347))),2),0)</f>
        <v>0</v>
      </c>
      <c r="AT347" s="28">
        <f>IF(AND(_Engine!$P$12=1,BD346&gt;0),ROUND(MAX(0,MIN(BD346+Z347-AJ347,BE347-SUM(AK347:AS347))),2),0)</f>
        <v>0</v>
      </c>
      <c r="AU347" s="28">
        <f>IF(_Engine!$P$3=1,MAX(0,ROUND(AU346+Q347-AA347-AK347,2)),0)</f>
        <v>0</v>
      </c>
      <c r="AV347" s="28">
        <f>IF(_Engine!$P$4=1,MAX(0,ROUND(AV346+R347-AB347-AL347,2)),0)</f>
        <v>0</v>
      </c>
      <c r="AW347" s="28">
        <f>IF(_Engine!$P$5=1,MAX(0,ROUND(AW346+S347-AC347-AM347,2)),0)</f>
        <v>0</v>
      </c>
      <c r="AX347" s="28">
        <f>IF(_Engine!$P$6=1,MAX(0,ROUND(AX346+T347-AD347-AN347,2)),0)</f>
        <v>0</v>
      </c>
      <c r="AY347" s="28">
        <f>IF(_Engine!$P$7=1,MAX(0,ROUND(AY346+U347-AE347-AO347,2)),0)</f>
        <v>0</v>
      </c>
      <c r="AZ347" s="28">
        <f>IF(_Engine!$P$8=1,MAX(0,ROUND(AZ346+V347-AF347-AP347,2)),0)</f>
        <v>0</v>
      </c>
      <c r="BA347" s="28">
        <f>IF(_Engine!$P$9=1,MAX(0,ROUND(BA346+W347-AG347-AQ347,2)),0)</f>
        <v>0</v>
      </c>
      <c r="BB347" s="28">
        <f>IF(_Engine!$P$10=1,MAX(0,ROUND(BB346+X347-AH347-AR347,2)),0)</f>
        <v>0</v>
      </c>
      <c r="BC347" s="28">
        <f>IF(_Engine!$P$11=1,MAX(0,ROUND(BC346+Y347-AI347-AS347,2)),0)</f>
        <v>0</v>
      </c>
      <c r="BD347" s="28">
        <f>IF(_Engine!$P$12=1,MAX(0,ROUND(BD346+Z347-AJ347-AT347,2)),0)</f>
        <v>0</v>
      </c>
      <c r="BE347" s="28">
        <f>ROUND(IFERROR('Debt Planner'!$C$8,0)+IFERROR(C347,0)+MAX(0,_Engine!$E$14-SUM(AA347:AJ347)),2)</f>
        <v>0</v>
      </c>
    </row>
    <row r="348" spans="1:57" x14ac:dyDescent="0.3">
      <c r="A348" s="24">
        <v>340</v>
      </c>
      <c r="B348" s="25">
        <f t="shared" ca="1" si="17"/>
        <v>56513</v>
      </c>
      <c r="C348" s="26">
        <v>0</v>
      </c>
      <c r="D348" s="27">
        <f t="shared" si="15"/>
        <v>0</v>
      </c>
      <c r="E348" s="18" t="str">
        <f>IF(_Engine!$P$3=0,"",IF((AA348+AK348)&gt;0,AA348+AK348,""))</f>
        <v/>
      </c>
      <c r="F348" s="18" t="str">
        <f>IF(_Engine!$P$4=0,"",IF((AB348+AL348)&gt;0,AB348+AL348,""))</f>
        <v/>
      </c>
      <c r="G348" s="18" t="str">
        <f>IF(_Engine!$P$5=0,"",IF((AC348+AM348)&gt;0,AC348+AM348,""))</f>
        <v/>
      </c>
      <c r="H348" s="18" t="str">
        <f>IF(_Engine!$P$6=0,"",IF((AD348+AN348)&gt;0,AD348+AN348,""))</f>
        <v/>
      </c>
      <c r="I348" s="18" t="str">
        <f>IF(_Engine!$P$7=0,"",IF((AE348+AO348)&gt;0,AE348+AO348,""))</f>
        <v/>
      </c>
      <c r="J348" s="18" t="str">
        <f>IF(_Engine!$P$8=0,"",IF((AF348+AP348)&gt;0,AF348+AP348,""))</f>
        <v/>
      </c>
      <c r="K348" s="18" t="str">
        <f>IF(_Engine!$P$9=0,"",IF((AG348+AQ348)&gt;0,AG348+AQ348,""))</f>
        <v/>
      </c>
      <c r="L348" s="18" t="str">
        <f>IF(_Engine!$P$10=0,"",IF((AH348+AR348)&gt;0,AH348+AR348,""))</f>
        <v/>
      </c>
      <c r="M348" s="18" t="str">
        <f>IF(_Engine!$P$11=0,"",IF((AI348+AS348)&gt;0,AI348+AS348,""))</f>
        <v/>
      </c>
      <c r="N348" s="18" t="str">
        <f>IF(_Engine!$P$12=0,"",IF((AJ348+AT348)&gt;0,AJ348+AT348,""))</f>
        <v/>
      </c>
      <c r="O348" s="27">
        <f t="shared" si="16"/>
        <v>0</v>
      </c>
      <c r="Q348" s="28">
        <f>IF(AND(_Engine!$P$3=1,AU347&gt;0),ROUND(AU347*_Engine!$N$3/12,2),0)</f>
        <v>0</v>
      </c>
      <c r="R348" s="28">
        <f>IF(AND(_Engine!$P$4=1,AV347&gt;0),ROUND(AV347*_Engine!$N$4/12,2),0)</f>
        <v>0</v>
      </c>
      <c r="S348" s="28">
        <f>IF(AND(_Engine!$P$5=1,AW347&gt;0),ROUND(AW347*_Engine!$N$5/12,2),0)</f>
        <v>0</v>
      </c>
      <c r="T348" s="28">
        <f>IF(AND(_Engine!$P$6=1,AX347&gt;0),ROUND(AX347*_Engine!$N$6/12,2),0)</f>
        <v>0</v>
      </c>
      <c r="U348" s="28">
        <f>IF(AND(_Engine!$P$7=1,AY347&gt;0),ROUND(AY347*_Engine!$N$7/12,2),0)</f>
        <v>0</v>
      </c>
      <c r="V348" s="28">
        <f>IF(AND(_Engine!$P$8=1,AZ347&gt;0),ROUND(AZ347*_Engine!$N$8/12,2),0)</f>
        <v>0</v>
      </c>
      <c r="W348" s="28">
        <f>IF(AND(_Engine!$P$9=1,BA347&gt;0),ROUND(BA347*_Engine!$N$9/12,2),0)</f>
        <v>0</v>
      </c>
      <c r="X348" s="28">
        <f>IF(AND(_Engine!$P$10=1,BB347&gt;0),ROUND(BB347*_Engine!$N$10/12,2),0)</f>
        <v>0</v>
      </c>
      <c r="Y348" s="28">
        <f>IF(AND(_Engine!$P$11=1,BC347&gt;0),ROUND(BC347*_Engine!$N$11/12,2),0)</f>
        <v>0</v>
      </c>
      <c r="Z348" s="28">
        <f>IF(AND(_Engine!$P$12=1,BD347&gt;0),ROUND(BD347*_Engine!$N$12/12,2),0)</f>
        <v>0</v>
      </c>
      <c r="AA348" s="28">
        <f>IF(AND(_Engine!$P$3=1,AU347&gt;0),ROUND(MIN(_Engine!$O$3,AU347+Q348),2),0)</f>
        <v>0</v>
      </c>
      <c r="AB348" s="28">
        <f>IF(AND(_Engine!$P$4=1,AV347&gt;0),ROUND(MIN(_Engine!$O$4,AV347+R348),2),0)</f>
        <v>0</v>
      </c>
      <c r="AC348" s="28">
        <f>IF(AND(_Engine!$P$5=1,AW347&gt;0),ROUND(MIN(_Engine!$O$5,AW347+S348),2),0)</f>
        <v>0</v>
      </c>
      <c r="AD348" s="28">
        <f>IF(AND(_Engine!$P$6=1,AX347&gt;0),ROUND(MIN(_Engine!$O$6,AX347+T348),2),0)</f>
        <v>0</v>
      </c>
      <c r="AE348" s="28">
        <f>IF(AND(_Engine!$P$7=1,AY347&gt;0),ROUND(MIN(_Engine!$O$7,AY347+U348),2),0)</f>
        <v>0</v>
      </c>
      <c r="AF348" s="28">
        <f>IF(AND(_Engine!$P$8=1,AZ347&gt;0),ROUND(MIN(_Engine!$O$8,AZ347+V348),2),0)</f>
        <v>0</v>
      </c>
      <c r="AG348" s="28">
        <f>IF(AND(_Engine!$P$9=1,BA347&gt;0),ROUND(MIN(_Engine!$O$9,BA347+W348),2),0)</f>
        <v>0</v>
      </c>
      <c r="AH348" s="28">
        <f>IF(AND(_Engine!$P$10=1,BB347&gt;0),ROUND(MIN(_Engine!$O$10,BB347+X348),2),0)</f>
        <v>0</v>
      </c>
      <c r="AI348" s="28">
        <f>IF(AND(_Engine!$P$11=1,BC347&gt;0),ROUND(MIN(_Engine!$O$11,BC347+Y348),2),0)</f>
        <v>0</v>
      </c>
      <c r="AJ348" s="28">
        <f>IF(AND(_Engine!$P$12=1,BD347&gt;0),ROUND(MIN(_Engine!$O$12,BD347+Z348),2),0)</f>
        <v>0</v>
      </c>
      <c r="AK348" s="28">
        <f>IF(AND(_Engine!$P$3=1,AU347&gt;0),ROUND(MAX(0,MIN(AU347+Q348-AA348,BE348-0)),2),0)</f>
        <v>0</v>
      </c>
      <c r="AL348" s="28">
        <f>IF(AND(_Engine!$P$4=1,AV347&gt;0),ROUND(MAX(0,MIN(AV347+R348-AB348,BE348-SUM(AK348:AK348))),2),0)</f>
        <v>0</v>
      </c>
      <c r="AM348" s="28">
        <f>IF(AND(_Engine!$P$5=1,AW347&gt;0),ROUND(MAX(0,MIN(AW347+S348-AC348,BE348-SUM(AK348:AL348))),2),0)</f>
        <v>0</v>
      </c>
      <c r="AN348" s="28">
        <f>IF(AND(_Engine!$P$6=1,AX347&gt;0),ROUND(MAX(0,MIN(AX347+T348-AD348,BE348-SUM(AK348:AM348))),2),0)</f>
        <v>0</v>
      </c>
      <c r="AO348" s="28">
        <f>IF(AND(_Engine!$P$7=1,AY347&gt;0),ROUND(MAX(0,MIN(AY347+U348-AE348,BE348-SUM(AK348:AN348))),2),0)</f>
        <v>0</v>
      </c>
      <c r="AP348" s="28">
        <f>IF(AND(_Engine!$P$8=1,AZ347&gt;0),ROUND(MAX(0,MIN(AZ347+V348-AF348,BE348-SUM(AK348:AO348))),2),0)</f>
        <v>0</v>
      </c>
      <c r="AQ348" s="28">
        <f>IF(AND(_Engine!$P$9=1,BA347&gt;0),ROUND(MAX(0,MIN(BA347+W348-AG348,BE348-SUM(AK348:AP348))),2),0)</f>
        <v>0</v>
      </c>
      <c r="AR348" s="28">
        <f>IF(AND(_Engine!$P$10=1,BB347&gt;0),ROUND(MAX(0,MIN(BB347+X348-AH348,BE348-SUM(AK348:AQ348))),2),0)</f>
        <v>0</v>
      </c>
      <c r="AS348" s="28">
        <f>IF(AND(_Engine!$P$11=1,BC347&gt;0),ROUND(MAX(0,MIN(BC347+Y348-AI348,BE348-SUM(AK348:AR348))),2),0)</f>
        <v>0</v>
      </c>
      <c r="AT348" s="28">
        <f>IF(AND(_Engine!$P$12=1,BD347&gt;0),ROUND(MAX(0,MIN(BD347+Z348-AJ348,BE348-SUM(AK348:AS348))),2),0)</f>
        <v>0</v>
      </c>
      <c r="AU348" s="28">
        <f>IF(_Engine!$P$3=1,MAX(0,ROUND(AU347+Q348-AA348-AK348,2)),0)</f>
        <v>0</v>
      </c>
      <c r="AV348" s="28">
        <f>IF(_Engine!$P$4=1,MAX(0,ROUND(AV347+R348-AB348-AL348,2)),0)</f>
        <v>0</v>
      </c>
      <c r="AW348" s="28">
        <f>IF(_Engine!$P$5=1,MAX(0,ROUND(AW347+S348-AC348-AM348,2)),0)</f>
        <v>0</v>
      </c>
      <c r="AX348" s="28">
        <f>IF(_Engine!$P$6=1,MAX(0,ROUND(AX347+T348-AD348-AN348,2)),0)</f>
        <v>0</v>
      </c>
      <c r="AY348" s="28">
        <f>IF(_Engine!$P$7=1,MAX(0,ROUND(AY347+U348-AE348-AO348,2)),0)</f>
        <v>0</v>
      </c>
      <c r="AZ348" s="28">
        <f>IF(_Engine!$P$8=1,MAX(0,ROUND(AZ347+V348-AF348-AP348,2)),0)</f>
        <v>0</v>
      </c>
      <c r="BA348" s="28">
        <f>IF(_Engine!$P$9=1,MAX(0,ROUND(BA347+W348-AG348-AQ348,2)),0)</f>
        <v>0</v>
      </c>
      <c r="BB348" s="28">
        <f>IF(_Engine!$P$10=1,MAX(0,ROUND(BB347+X348-AH348-AR348,2)),0)</f>
        <v>0</v>
      </c>
      <c r="BC348" s="28">
        <f>IF(_Engine!$P$11=1,MAX(0,ROUND(BC347+Y348-AI348-AS348,2)),0)</f>
        <v>0</v>
      </c>
      <c r="BD348" s="28">
        <f>IF(_Engine!$P$12=1,MAX(0,ROUND(BD347+Z348-AJ348-AT348,2)),0)</f>
        <v>0</v>
      </c>
      <c r="BE348" s="28">
        <f>ROUND(IFERROR('Debt Planner'!$C$8,0)+IFERROR(C348,0)+MAX(0,_Engine!$E$14-SUM(AA348:AJ348)),2)</f>
        <v>0</v>
      </c>
    </row>
    <row r="349" spans="1:57" x14ac:dyDescent="0.3">
      <c r="A349" s="24">
        <v>341</v>
      </c>
      <c r="B349" s="25">
        <f t="shared" ca="1" si="17"/>
        <v>56543</v>
      </c>
      <c r="C349" s="26">
        <v>0</v>
      </c>
      <c r="D349" s="27">
        <f t="shared" si="15"/>
        <v>0</v>
      </c>
      <c r="E349" s="18" t="str">
        <f>IF(_Engine!$P$3=0,"",IF((AA349+AK349)&gt;0,AA349+AK349,""))</f>
        <v/>
      </c>
      <c r="F349" s="18" t="str">
        <f>IF(_Engine!$P$4=0,"",IF((AB349+AL349)&gt;0,AB349+AL349,""))</f>
        <v/>
      </c>
      <c r="G349" s="18" t="str">
        <f>IF(_Engine!$P$5=0,"",IF((AC349+AM349)&gt;0,AC349+AM349,""))</f>
        <v/>
      </c>
      <c r="H349" s="18" t="str">
        <f>IF(_Engine!$P$6=0,"",IF((AD349+AN349)&gt;0,AD349+AN349,""))</f>
        <v/>
      </c>
      <c r="I349" s="18" t="str">
        <f>IF(_Engine!$P$7=0,"",IF((AE349+AO349)&gt;0,AE349+AO349,""))</f>
        <v/>
      </c>
      <c r="J349" s="18" t="str">
        <f>IF(_Engine!$P$8=0,"",IF((AF349+AP349)&gt;0,AF349+AP349,""))</f>
        <v/>
      </c>
      <c r="K349" s="18" t="str">
        <f>IF(_Engine!$P$9=0,"",IF((AG349+AQ349)&gt;0,AG349+AQ349,""))</f>
        <v/>
      </c>
      <c r="L349" s="18" t="str">
        <f>IF(_Engine!$P$10=0,"",IF((AH349+AR349)&gt;0,AH349+AR349,""))</f>
        <v/>
      </c>
      <c r="M349" s="18" t="str">
        <f>IF(_Engine!$P$11=0,"",IF((AI349+AS349)&gt;0,AI349+AS349,""))</f>
        <v/>
      </c>
      <c r="N349" s="18" t="str">
        <f>IF(_Engine!$P$12=0,"",IF((AJ349+AT349)&gt;0,AJ349+AT349,""))</f>
        <v/>
      </c>
      <c r="O349" s="27">
        <f t="shared" si="16"/>
        <v>0</v>
      </c>
      <c r="Q349" s="28">
        <f>IF(AND(_Engine!$P$3=1,AU348&gt;0),ROUND(AU348*_Engine!$N$3/12,2),0)</f>
        <v>0</v>
      </c>
      <c r="R349" s="28">
        <f>IF(AND(_Engine!$P$4=1,AV348&gt;0),ROUND(AV348*_Engine!$N$4/12,2),0)</f>
        <v>0</v>
      </c>
      <c r="S349" s="28">
        <f>IF(AND(_Engine!$P$5=1,AW348&gt;0),ROUND(AW348*_Engine!$N$5/12,2),0)</f>
        <v>0</v>
      </c>
      <c r="T349" s="28">
        <f>IF(AND(_Engine!$P$6=1,AX348&gt;0),ROUND(AX348*_Engine!$N$6/12,2),0)</f>
        <v>0</v>
      </c>
      <c r="U349" s="28">
        <f>IF(AND(_Engine!$P$7=1,AY348&gt;0),ROUND(AY348*_Engine!$N$7/12,2),0)</f>
        <v>0</v>
      </c>
      <c r="V349" s="28">
        <f>IF(AND(_Engine!$P$8=1,AZ348&gt;0),ROUND(AZ348*_Engine!$N$8/12,2),0)</f>
        <v>0</v>
      </c>
      <c r="W349" s="28">
        <f>IF(AND(_Engine!$P$9=1,BA348&gt;0),ROUND(BA348*_Engine!$N$9/12,2),0)</f>
        <v>0</v>
      </c>
      <c r="X349" s="28">
        <f>IF(AND(_Engine!$P$10=1,BB348&gt;0),ROUND(BB348*_Engine!$N$10/12,2),0)</f>
        <v>0</v>
      </c>
      <c r="Y349" s="28">
        <f>IF(AND(_Engine!$P$11=1,BC348&gt;0),ROUND(BC348*_Engine!$N$11/12,2),0)</f>
        <v>0</v>
      </c>
      <c r="Z349" s="28">
        <f>IF(AND(_Engine!$P$12=1,BD348&gt;0),ROUND(BD348*_Engine!$N$12/12,2),0)</f>
        <v>0</v>
      </c>
      <c r="AA349" s="28">
        <f>IF(AND(_Engine!$P$3=1,AU348&gt;0),ROUND(MIN(_Engine!$O$3,AU348+Q349),2),0)</f>
        <v>0</v>
      </c>
      <c r="AB349" s="28">
        <f>IF(AND(_Engine!$P$4=1,AV348&gt;0),ROUND(MIN(_Engine!$O$4,AV348+R349),2),0)</f>
        <v>0</v>
      </c>
      <c r="AC349" s="28">
        <f>IF(AND(_Engine!$P$5=1,AW348&gt;0),ROUND(MIN(_Engine!$O$5,AW348+S349),2),0)</f>
        <v>0</v>
      </c>
      <c r="AD349" s="28">
        <f>IF(AND(_Engine!$P$6=1,AX348&gt;0),ROUND(MIN(_Engine!$O$6,AX348+T349),2),0)</f>
        <v>0</v>
      </c>
      <c r="AE349" s="28">
        <f>IF(AND(_Engine!$P$7=1,AY348&gt;0),ROUND(MIN(_Engine!$O$7,AY348+U349),2),0)</f>
        <v>0</v>
      </c>
      <c r="AF349" s="28">
        <f>IF(AND(_Engine!$P$8=1,AZ348&gt;0),ROUND(MIN(_Engine!$O$8,AZ348+V349),2),0)</f>
        <v>0</v>
      </c>
      <c r="AG349" s="28">
        <f>IF(AND(_Engine!$P$9=1,BA348&gt;0),ROUND(MIN(_Engine!$O$9,BA348+W349),2),0)</f>
        <v>0</v>
      </c>
      <c r="AH349" s="28">
        <f>IF(AND(_Engine!$P$10=1,BB348&gt;0),ROUND(MIN(_Engine!$O$10,BB348+X349),2),0)</f>
        <v>0</v>
      </c>
      <c r="AI349" s="28">
        <f>IF(AND(_Engine!$P$11=1,BC348&gt;0),ROUND(MIN(_Engine!$O$11,BC348+Y349),2),0)</f>
        <v>0</v>
      </c>
      <c r="AJ349" s="28">
        <f>IF(AND(_Engine!$P$12=1,BD348&gt;0),ROUND(MIN(_Engine!$O$12,BD348+Z349),2),0)</f>
        <v>0</v>
      </c>
      <c r="AK349" s="28">
        <f>IF(AND(_Engine!$P$3=1,AU348&gt;0),ROUND(MAX(0,MIN(AU348+Q349-AA349,BE349-0)),2),0)</f>
        <v>0</v>
      </c>
      <c r="AL349" s="28">
        <f>IF(AND(_Engine!$P$4=1,AV348&gt;0),ROUND(MAX(0,MIN(AV348+R349-AB349,BE349-SUM(AK349:AK349))),2),0)</f>
        <v>0</v>
      </c>
      <c r="AM349" s="28">
        <f>IF(AND(_Engine!$P$5=1,AW348&gt;0),ROUND(MAX(0,MIN(AW348+S349-AC349,BE349-SUM(AK349:AL349))),2),0)</f>
        <v>0</v>
      </c>
      <c r="AN349" s="28">
        <f>IF(AND(_Engine!$P$6=1,AX348&gt;0),ROUND(MAX(0,MIN(AX348+T349-AD349,BE349-SUM(AK349:AM349))),2),0)</f>
        <v>0</v>
      </c>
      <c r="AO349" s="28">
        <f>IF(AND(_Engine!$P$7=1,AY348&gt;0),ROUND(MAX(0,MIN(AY348+U349-AE349,BE349-SUM(AK349:AN349))),2),0)</f>
        <v>0</v>
      </c>
      <c r="AP349" s="28">
        <f>IF(AND(_Engine!$P$8=1,AZ348&gt;0),ROUND(MAX(0,MIN(AZ348+V349-AF349,BE349-SUM(AK349:AO349))),2),0)</f>
        <v>0</v>
      </c>
      <c r="AQ349" s="28">
        <f>IF(AND(_Engine!$P$9=1,BA348&gt;0),ROUND(MAX(0,MIN(BA348+W349-AG349,BE349-SUM(AK349:AP349))),2),0)</f>
        <v>0</v>
      </c>
      <c r="AR349" s="28">
        <f>IF(AND(_Engine!$P$10=1,BB348&gt;0),ROUND(MAX(0,MIN(BB348+X349-AH349,BE349-SUM(AK349:AQ349))),2),0)</f>
        <v>0</v>
      </c>
      <c r="AS349" s="28">
        <f>IF(AND(_Engine!$P$11=1,BC348&gt;0),ROUND(MAX(0,MIN(BC348+Y349-AI349,BE349-SUM(AK349:AR349))),2),0)</f>
        <v>0</v>
      </c>
      <c r="AT349" s="28">
        <f>IF(AND(_Engine!$P$12=1,BD348&gt;0),ROUND(MAX(0,MIN(BD348+Z349-AJ349,BE349-SUM(AK349:AS349))),2),0)</f>
        <v>0</v>
      </c>
      <c r="AU349" s="28">
        <f>IF(_Engine!$P$3=1,MAX(0,ROUND(AU348+Q349-AA349-AK349,2)),0)</f>
        <v>0</v>
      </c>
      <c r="AV349" s="28">
        <f>IF(_Engine!$P$4=1,MAX(0,ROUND(AV348+R349-AB349-AL349,2)),0)</f>
        <v>0</v>
      </c>
      <c r="AW349" s="28">
        <f>IF(_Engine!$P$5=1,MAX(0,ROUND(AW348+S349-AC349-AM349,2)),0)</f>
        <v>0</v>
      </c>
      <c r="AX349" s="28">
        <f>IF(_Engine!$P$6=1,MAX(0,ROUND(AX348+T349-AD349-AN349,2)),0)</f>
        <v>0</v>
      </c>
      <c r="AY349" s="28">
        <f>IF(_Engine!$P$7=1,MAX(0,ROUND(AY348+U349-AE349-AO349,2)),0)</f>
        <v>0</v>
      </c>
      <c r="AZ349" s="28">
        <f>IF(_Engine!$P$8=1,MAX(0,ROUND(AZ348+V349-AF349-AP349,2)),0)</f>
        <v>0</v>
      </c>
      <c r="BA349" s="28">
        <f>IF(_Engine!$P$9=1,MAX(0,ROUND(BA348+W349-AG349-AQ349,2)),0)</f>
        <v>0</v>
      </c>
      <c r="BB349" s="28">
        <f>IF(_Engine!$P$10=1,MAX(0,ROUND(BB348+X349-AH349-AR349,2)),0)</f>
        <v>0</v>
      </c>
      <c r="BC349" s="28">
        <f>IF(_Engine!$P$11=1,MAX(0,ROUND(BC348+Y349-AI349-AS349,2)),0)</f>
        <v>0</v>
      </c>
      <c r="BD349" s="28">
        <f>IF(_Engine!$P$12=1,MAX(0,ROUND(BD348+Z349-AJ349-AT349,2)),0)</f>
        <v>0</v>
      </c>
      <c r="BE349" s="28">
        <f>ROUND(IFERROR('Debt Planner'!$C$8,0)+IFERROR(C349,0)+MAX(0,_Engine!$E$14-SUM(AA349:AJ349)),2)</f>
        <v>0</v>
      </c>
    </row>
    <row r="350" spans="1:57" x14ac:dyDescent="0.3">
      <c r="A350" s="24">
        <v>342</v>
      </c>
      <c r="B350" s="25">
        <f t="shared" ca="1" si="17"/>
        <v>56574</v>
      </c>
      <c r="C350" s="26">
        <v>0</v>
      </c>
      <c r="D350" s="27">
        <f t="shared" si="15"/>
        <v>0</v>
      </c>
      <c r="E350" s="18" t="str">
        <f>IF(_Engine!$P$3=0,"",IF((AA350+AK350)&gt;0,AA350+AK350,""))</f>
        <v/>
      </c>
      <c r="F350" s="18" t="str">
        <f>IF(_Engine!$P$4=0,"",IF((AB350+AL350)&gt;0,AB350+AL350,""))</f>
        <v/>
      </c>
      <c r="G350" s="18" t="str">
        <f>IF(_Engine!$P$5=0,"",IF((AC350+AM350)&gt;0,AC350+AM350,""))</f>
        <v/>
      </c>
      <c r="H350" s="18" t="str">
        <f>IF(_Engine!$P$6=0,"",IF((AD350+AN350)&gt;0,AD350+AN350,""))</f>
        <v/>
      </c>
      <c r="I350" s="18" t="str">
        <f>IF(_Engine!$P$7=0,"",IF((AE350+AO350)&gt;0,AE350+AO350,""))</f>
        <v/>
      </c>
      <c r="J350" s="18" t="str">
        <f>IF(_Engine!$P$8=0,"",IF((AF350+AP350)&gt;0,AF350+AP350,""))</f>
        <v/>
      </c>
      <c r="K350" s="18" t="str">
        <f>IF(_Engine!$P$9=0,"",IF((AG350+AQ350)&gt;0,AG350+AQ350,""))</f>
        <v/>
      </c>
      <c r="L350" s="18" t="str">
        <f>IF(_Engine!$P$10=0,"",IF((AH350+AR350)&gt;0,AH350+AR350,""))</f>
        <v/>
      </c>
      <c r="M350" s="18" t="str">
        <f>IF(_Engine!$P$11=0,"",IF((AI350+AS350)&gt;0,AI350+AS350,""))</f>
        <v/>
      </c>
      <c r="N350" s="18" t="str">
        <f>IF(_Engine!$P$12=0,"",IF((AJ350+AT350)&gt;0,AJ350+AT350,""))</f>
        <v/>
      </c>
      <c r="O350" s="27">
        <f t="shared" si="16"/>
        <v>0</v>
      </c>
      <c r="Q350" s="28">
        <f>IF(AND(_Engine!$P$3=1,AU349&gt;0),ROUND(AU349*_Engine!$N$3/12,2),0)</f>
        <v>0</v>
      </c>
      <c r="R350" s="28">
        <f>IF(AND(_Engine!$P$4=1,AV349&gt;0),ROUND(AV349*_Engine!$N$4/12,2),0)</f>
        <v>0</v>
      </c>
      <c r="S350" s="28">
        <f>IF(AND(_Engine!$P$5=1,AW349&gt;0),ROUND(AW349*_Engine!$N$5/12,2),0)</f>
        <v>0</v>
      </c>
      <c r="T350" s="28">
        <f>IF(AND(_Engine!$P$6=1,AX349&gt;0),ROUND(AX349*_Engine!$N$6/12,2),0)</f>
        <v>0</v>
      </c>
      <c r="U350" s="28">
        <f>IF(AND(_Engine!$P$7=1,AY349&gt;0),ROUND(AY349*_Engine!$N$7/12,2),0)</f>
        <v>0</v>
      </c>
      <c r="V350" s="28">
        <f>IF(AND(_Engine!$P$8=1,AZ349&gt;0),ROUND(AZ349*_Engine!$N$8/12,2),0)</f>
        <v>0</v>
      </c>
      <c r="W350" s="28">
        <f>IF(AND(_Engine!$P$9=1,BA349&gt;0),ROUND(BA349*_Engine!$N$9/12,2),0)</f>
        <v>0</v>
      </c>
      <c r="X350" s="28">
        <f>IF(AND(_Engine!$P$10=1,BB349&gt;0),ROUND(BB349*_Engine!$N$10/12,2),0)</f>
        <v>0</v>
      </c>
      <c r="Y350" s="28">
        <f>IF(AND(_Engine!$P$11=1,BC349&gt;0),ROUND(BC349*_Engine!$N$11/12,2),0)</f>
        <v>0</v>
      </c>
      <c r="Z350" s="28">
        <f>IF(AND(_Engine!$P$12=1,BD349&gt;0),ROUND(BD349*_Engine!$N$12/12,2),0)</f>
        <v>0</v>
      </c>
      <c r="AA350" s="28">
        <f>IF(AND(_Engine!$P$3=1,AU349&gt;0),ROUND(MIN(_Engine!$O$3,AU349+Q350),2),0)</f>
        <v>0</v>
      </c>
      <c r="AB350" s="28">
        <f>IF(AND(_Engine!$P$4=1,AV349&gt;0),ROUND(MIN(_Engine!$O$4,AV349+R350),2),0)</f>
        <v>0</v>
      </c>
      <c r="AC350" s="28">
        <f>IF(AND(_Engine!$P$5=1,AW349&gt;0),ROUND(MIN(_Engine!$O$5,AW349+S350),2),0)</f>
        <v>0</v>
      </c>
      <c r="AD350" s="28">
        <f>IF(AND(_Engine!$P$6=1,AX349&gt;0),ROUND(MIN(_Engine!$O$6,AX349+T350),2),0)</f>
        <v>0</v>
      </c>
      <c r="AE350" s="28">
        <f>IF(AND(_Engine!$P$7=1,AY349&gt;0),ROUND(MIN(_Engine!$O$7,AY349+U350),2),0)</f>
        <v>0</v>
      </c>
      <c r="AF350" s="28">
        <f>IF(AND(_Engine!$P$8=1,AZ349&gt;0),ROUND(MIN(_Engine!$O$8,AZ349+V350),2),0)</f>
        <v>0</v>
      </c>
      <c r="AG350" s="28">
        <f>IF(AND(_Engine!$P$9=1,BA349&gt;0),ROUND(MIN(_Engine!$O$9,BA349+W350),2),0)</f>
        <v>0</v>
      </c>
      <c r="AH350" s="28">
        <f>IF(AND(_Engine!$P$10=1,BB349&gt;0),ROUND(MIN(_Engine!$O$10,BB349+X350),2),0)</f>
        <v>0</v>
      </c>
      <c r="AI350" s="28">
        <f>IF(AND(_Engine!$P$11=1,BC349&gt;0),ROUND(MIN(_Engine!$O$11,BC349+Y350),2),0)</f>
        <v>0</v>
      </c>
      <c r="AJ350" s="28">
        <f>IF(AND(_Engine!$P$12=1,BD349&gt;0),ROUND(MIN(_Engine!$O$12,BD349+Z350),2),0)</f>
        <v>0</v>
      </c>
      <c r="AK350" s="28">
        <f>IF(AND(_Engine!$P$3=1,AU349&gt;0),ROUND(MAX(0,MIN(AU349+Q350-AA350,BE350-0)),2),0)</f>
        <v>0</v>
      </c>
      <c r="AL350" s="28">
        <f>IF(AND(_Engine!$P$4=1,AV349&gt;0),ROUND(MAX(0,MIN(AV349+R350-AB350,BE350-SUM(AK350:AK350))),2),0)</f>
        <v>0</v>
      </c>
      <c r="AM350" s="28">
        <f>IF(AND(_Engine!$P$5=1,AW349&gt;0),ROUND(MAX(0,MIN(AW349+S350-AC350,BE350-SUM(AK350:AL350))),2),0)</f>
        <v>0</v>
      </c>
      <c r="AN350" s="28">
        <f>IF(AND(_Engine!$P$6=1,AX349&gt;0),ROUND(MAX(0,MIN(AX349+T350-AD350,BE350-SUM(AK350:AM350))),2),0)</f>
        <v>0</v>
      </c>
      <c r="AO350" s="28">
        <f>IF(AND(_Engine!$P$7=1,AY349&gt;0),ROUND(MAX(0,MIN(AY349+U350-AE350,BE350-SUM(AK350:AN350))),2),0)</f>
        <v>0</v>
      </c>
      <c r="AP350" s="28">
        <f>IF(AND(_Engine!$P$8=1,AZ349&gt;0),ROUND(MAX(0,MIN(AZ349+V350-AF350,BE350-SUM(AK350:AO350))),2),0)</f>
        <v>0</v>
      </c>
      <c r="AQ350" s="28">
        <f>IF(AND(_Engine!$P$9=1,BA349&gt;0),ROUND(MAX(0,MIN(BA349+W350-AG350,BE350-SUM(AK350:AP350))),2),0)</f>
        <v>0</v>
      </c>
      <c r="AR350" s="28">
        <f>IF(AND(_Engine!$P$10=1,BB349&gt;0),ROUND(MAX(0,MIN(BB349+X350-AH350,BE350-SUM(AK350:AQ350))),2),0)</f>
        <v>0</v>
      </c>
      <c r="AS350" s="28">
        <f>IF(AND(_Engine!$P$11=1,BC349&gt;0),ROUND(MAX(0,MIN(BC349+Y350-AI350,BE350-SUM(AK350:AR350))),2),0)</f>
        <v>0</v>
      </c>
      <c r="AT350" s="28">
        <f>IF(AND(_Engine!$P$12=1,BD349&gt;0),ROUND(MAX(0,MIN(BD349+Z350-AJ350,BE350-SUM(AK350:AS350))),2),0)</f>
        <v>0</v>
      </c>
      <c r="AU350" s="28">
        <f>IF(_Engine!$P$3=1,MAX(0,ROUND(AU349+Q350-AA350-AK350,2)),0)</f>
        <v>0</v>
      </c>
      <c r="AV350" s="28">
        <f>IF(_Engine!$P$4=1,MAX(0,ROUND(AV349+R350-AB350-AL350,2)),0)</f>
        <v>0</v>
      </c>
      <c r="AW350" s="28">
        <f>IF(_Engine!$P$5=1,MAX(0,ROUND(AW349+S350-AC350-AM350,2)),0)</f>
        <v>0</v>
      </c>
      <c r="AX350" s="28">
        <f>IF(_Engine!$P$6=1,MAX(0,ROUND(AX349+T350-AD350-AN350,2)),0)</f>
        <v>0</v>
      </c>
      <c r="AY350" s="28">
        <f>IF(_Engine!$P$7=1,MAX(0,ROUND(AY349+U350-AE350-AO350,2)),0)</f>
        <v>0</v>
      </c>
      <c r="AZ350" s="28">
        <f>IF(_Engine!$P$8=1,MAX(0,ROUND(AZ349+V350-AF350-AP350,2)),0)</f>
        <v>0</v>
      </c>
      <c r="BA350" s="28">
        <f>IF(_Engine!$P$9=1,MAX(0,ROUND(BA349+W350-AG350-AQ350,2)),0)</f>
        <v>0</v>
      </c>
      <c r="BB350" s="28">
        <f>IF(_Engine!$P$10=1,MAX(0,ROUND(BB349+X350-AH350-AR350,2)),0)</f>
        <v>0</v>
      </c>
      <c r="BC350" s="28">
        <f>IF(_Engine!$P$11=1,MAX(0,ROUND(BC349+Y350-AI350-AS350,2)),0)</f>
        <v>0</v>
      </c>
      <c r="BD350" s="28">
        <f>IF(_Engine!$P$12=1,MAX(0,ROUND(BD349+Z350-AJ350-AT350,2)),0)</f>
        <v>0</v>
      </c>
      <c r="BE350" s="28">
        <f>ROUND(IFERROR('Debt Planner'!$C$8,0)+IFERROR(C350,0)+MAX(0,_Engine!$E$14-SUM(AA350:AJ350)),2)</f>
        <v>0</v>
      </c>
    </row>
    <row r="351" spans="1:57" x14ac:dyDescent="0.3">
      <c r="A351" s="24">
        <v>343</v>
      </c>
      <c r="B351" s="25">
        <f t="shared" ca="1" si="17"/>
        <v>56604</v>
      </c>
      <c r="C351" s="26">
        <v>0</v>
      </c>
      <c r="D351" s="27">
        <f t="shared" si="15"/>
        <v>0</v>
      </c>
      <c r="E351" s="18" t="str">
        <f>IF(_Engine!$P$3=0,"",IF((AA351+AK351)&gt;0,AA351+AK351,""))</f>
        <v/>
      </c>
      <c r="F351" s="18" t="str">
        <f>IF(_Engine!$P$4=0,"",IF((AB351+AL351)&gt;0,AB351+AL351,""))</f>
        <v/>
      </c>
      <c r="G351" s="18" t="str">
        <f>IF(_Engine!$P$5=0,"",IF((AC351+AM351)&gt;0,AC351+AM351,""))</f>
        <v/>
      </c>
      <c r="H351" s="18" t="str">
        <f>IF(_Engine!$P$6=0,"",IF((AD351+AN351)&gt;0,AD351+AN351,""))</f>
        <v/>
      </c>
      <c r="I351" s="18" t="str">
        <f>IF(_Engine!$P$7=0,"",IF((AE351+AO351)&gt;0,AE351+AO351,""))</f>
        <v/>
      </c>
      <c r="J351" s="18" t="str">
        <f>IF(_Engine!$P$8=0,"",IF((AF351+AP351)&gt;0,AF351+AP351,""))</f>
        <v/>
      </c>
      <c r="K351" s="18" t="str">
        <f>IF(_Engine!$P$9=0,"",IF((AG351+AQ351)&gt;0,AG351+AQ351,""))</f>
        <v/>
      </c>
      <c r="L351" s="18" t="str">
        <f>IF(_Engine!$P$10=0,"",IF((AH351+AR351)&gt;0,AH351+AR351,""))</f>
        <v/>
      </c>
      <c r="M351" s="18" t="str">
        <f>IF(_Engine!$P$11=0,"",IF((AI351+AS351)&gt;0,AI351+AS351,""))</f>
        <v/>
      </c>
      <c r="N351" s="18" t="str">
        <f>IF(_Engine!$P$12=0,"",IF((AJ351+AT351)&gt;0,AJ351+AT351,""))</f>
        <v/>
      </c>
      <c r="O351" s="27">
        <f t="shared" si="16"/>
        <v>0</v>
      </c>
      <c r="Q351" s="28">
        <f>IF(AND(_Engine!$P$3=1,AU350&gt;0),ROUND(AU350*_Engine!$N$3/12,2),0)</f>
        <v>0</v>
      </c>
      <c r="R351" s="28">
        <f>IF(AND(_Engine!$P$4=1,AV350&gt;0),ROUND(AV350*_Engine!$N$4/12,2),0)</f>
        <v>0</v>
      </c>
      <c r="S351" s="28">
        <f>IF(AND(_Engine!$P$5=1,AW350&gt;0),ROUND(AW350*_Engine!$N$5/12,2),0)</f>
        <v>0</v>
      </c>
      <c r="T351" s="28">
        <f>IF(AND(_Engine!$P$6=1,AX350&gt;0),ROUND(AX350*_Engine!$N$6/12,2),0)</f>
        <v>0</v>
      </c>
      <c r="U351" s="28">
        <f>IF(AND(_Engine!$P$7=1,AY350&gt;0),ROUND(AY350*_Engine!$N$7/12,2),0)</f>
        <v>0</v>
      </c>
      <c r="V351" s="28">
        <f>IF(AND(_Engine!$P$8=1,AZ350&gt;0),ROUND(AZ350*_Engine!$N$8/12,2),0)</f>
        <v>0</v>
      </c>
      <c r="W351" s="28">
        <f>IF(AND(_Engine!$P$9=1,BA350&gt;0),ROUND(BA350*_Engine!$N$9/12,2),0)</f>
        <v>0</v>
      </c>
      <c r="X351" s="28">
        <f>IF(AND(_Engine!$P$10=1,BB350&gt;0),ROUND(BB350*_Engine!$N$10/12,2),0)</f>
        <v>0</v>
      </c>
      <c r="Y351" s="28">
        <f>IF(AND(_Engine!$P$11=1,BC350&gt;0),ROUND(BC350*_Engine!$N$11/12,2),0)</f>
        <v>0</v>
      </c>
      <c r="Z351" s="28">
        <f>IF(AND(_Engine!$P$12=1,BD350&gt;0),ROUND(BD350*_Engine!$N$12/12,2),0)</f>
        <v>0</v>
      </c>
      <c r="AA351" s="28">
        <f>IF(AND(_Engine!$P$3=1,AU350&gt;0),ROUND(MIN(_Engine!$O$3,AU350+Q351),2),0)</f>
        <v>0</v>
      </c>
      <c r="AB351" s="28">
        <f>IF(AND(_Engine!$P$4=1,AV350&gt;0),ROUND(MIN(_Engine!$O$4,AV350+R351),2),0)</f>
        <v>0</v>
      </c>
      <c r="AC351" s="28">
        <f>IF(AND(_Engine!$P$5=1,AW350&gt;0),ROUND(MIN(_Engine!$O$5,AW350+S351),2),0)</f>
        <v>0</v>
      </c>
      <c r="AD351" s="28">
        <f>IF(AND(_Engine!$P$6=1,AX350&gt;0),ROUND(MIN(_Engine!$O$6,AX350+T351),2),0)</f>
        <v>0</v>
      </c>
      <c r="AE351" s="28">
        <f>IF(AND(_Engine!$P$7=1,AY350&gt;0),ROUND(MIN(_Engine!$O$7,AY350+U351),2),0)</f>
        <v>0</v>
      </c>
      <c r="AF351" s="28">
        <f>IF(AND(_Engine!$P$8=1,AZ350&gt;0),ROUND(MIN(_Engine!$O$8,AZ350+V351),2),0)</f>
        <v>0</v>
      </c>
      <c r="AG351" s="28">
        <f>IF(AND(_Engine!$P$9=1,BA350&gt;0),ROUND(MIN(_Engine!$O$9,BA350+W351),2),0)</f>
        <v>0</v>
      </c>
      <c r="AH351" s="28">
        <f>IF(AND(_Engine!$P$10=1,BB350&gt;0),ROUND(MIN(_Engine!$O$10,BB350+X351),2),0)</f>
        <v>0</v>
      </c>
      <c r="AI351" s="28">
        <f>IF(AND(_Engine!$P$11=1,BC350&gt;0),ROUND(MIN(_Engine!$O$11,BC350+Y351),2),0)</f>
        <v>0</v>
      </c>
      <c r="AJ351" s="28">
        <f>IF(AND(_Engine!$P$12=1,BD350&gt;0),ROUND(MIN(_Engine!$O$12,BD350+Z351),2),0)</f>
        <v>0</v>
      </c>
      <c r="AK351" s="28">
        <f>IF(AND(_Engine!$P$3=1,AU350&gt;0),ROUND(MAX(0,MIN(AU350+Q351-AA351,BE351-0)),2),0)</f>
        <v>0</v>
      </c>
      <c r="AL351" s="28">
        <f>IF(AND(_Engine!$P$4=1,AV350&gt;0),ROUND(MAX(0,MIN(AV350+R351-AB351,BE351-SUM(AK351:AK351))),2),0)</f>
        <v>0</v>
      </c>
      <c r="AM351" s="28">
        <f>IF(AND(_Engine!$P$5=1,AW350&gt;0),ROUND(MAX(0,MIN(AW350+S351-AC351,BE351-SUM(AK351:AL351))),2),0)</f>
        <v>0</v>
      </c>
      <c r="AN351" s="28">
        <f>IF(AND(_Engine!$P$6=1,AX350&gt;0),ROUND(MAX(0,MIN(AX350+T351-AD351,BE351-SUM(AK351:AM351))),2),0)</f>
        <v>0</v>
      </c>
      <c r="AO351" s="28">
        <f>IF(AND(_Engine!$P$7=1,AY350&gt;0),ROUND(MAX(0,MIN(AY350+U351-AE351,BE351-SUM(AK351:AN351))),2),0)</f>
        <v>0</v>
      </c>
      <c r="AP351" s="28">
        <f>IF(AND(_Engine!$P$8=1,AZ350&gt;0),ROUND(MAX(0,MIN(AZ350+V351-AF351,BE351-SUM(AK351:AO351))),2),0)</f>
        <v>0</v>
      </c>
      <c r="AQ351" s="28">
        <f>IF(AND(_Engine!$P$9=1,BA350&gt;0),ROUND(MAX(0,MIN(BA350+W351-AG351,BE351-SUM(AK351:AP351))),2),0)</f>
        <v>0</v>
      </c>
      <c r="AR351" s="28">
        <f>IF(AND(_Engine!$P$10=1,BB350&gt;0),ROUND(MAX(0,MIN(BB350+X351-AH351,BE351-SUM(AK351:AQ351))),2),0)</f>
        <v>0</v>
      </c>
      <c r="AS351" s="28">
        <f>IF(AND(_Engine!$P$11=1,BC350&gt;0),ROUND(MAX(0,MIN(BC350+Y351-AI351,BE351-SUM(AK351:AR351))),2),0)</f>
        <v>0</v>
      </c>
      <c r="AT351" s="28">
        <f>IF(AND(_Engine!$P$12=1,BD350&gt;0),ROUND(MAX(0,MIN(BD350+Z351-AJ351,BE351-SUM(AK351:AS351))),2),0)</f>
        <v>0</v>
      </c>
      <c r="AU351" s="28">
        <f>IF(_Engine!$P$3=1,MAX(0,ROUND(AU350+Q351-AA351-AK351,2)),0)</f>
        <v>0</v>
      </c>
      <c r="AV351" s="28">
        <f>IF(_Engine!$P$4=1,MAX(0,ROUND(AV350+R351-AB351-AL351,2)),0)</f>
        <v>0</v>
      </c>
      <c r="AW351" s="28">
        <f>IF(_Engine!$P$5=1,MAX(0,ROUND(AW350+S351-AC351-AM351,2)),0)</f>
        <v>0</v>
      </c>
      <c r="AX351" s="28">
        <f>IF(_Engine!$P$6=1,MAX(0,ROUND(AX350+T351-AD351-AN351,2)),0)</f>
        <v>0</v>
      </c>
      <c r="AY351" s="28">
        <f>IF(_Engine!$P$7=1,MAX(0,ROUND(AY350+U351-AE351-AO351,2)),0)</f>
        <v>0</v>
      </c>
      <c r="AZ351" s="28">
        <f>IF(_Engine!$P$8=1,MAX(0,ROUND(AZ350+V351-AF351-AP351,2)),0)</f>
        <v>0</v>
      </c>
      <c r="BA351" s="28">
        <f>IF(_Engine!$P$9=1,MAX(0,ROUND(BA350+W351-AG351-AQ351,2)),0)</f>
        <v>0</v>
      </c>
      <c r="BB351" s="28">
        <f>IF(_Engine!$P$10=1,MAX(0,ROUND(BB350+X351-AH351-AR351,2)),0)</f>
        <v>0</v>
      </c>
      <c r="BC351" s="28">
        <f>IF(_Engine!$P$11=1,MAX(0,ROUND(BC350+Y351-AI351-AS351,2)),0)</f>
        <v>0</v>
      </c>
      <c r="BD351" s="28">
        <f>IF(_Engine!$P$12=1,MAX(0,ROUND(BD350+Z351-AJ351-AT351,2)),0)</f>
        <v>0</v>
      </c>
      <c r="BE351" s="28">
        <f>ROUND(IFERROR('Debt Planner'!$C$8,0)+IFERROR(C351,0)+MAX(0,_Engine!$E$14-SUM(AA351:AJ351)),2)</f>
        <v>0</v>
      </c>
    </row>
    <row r="352" spans="1:57" x14ac:dyDescent="0.3">
      <c r="A352" s="24">
        <v>344</v>
      </c>
      <c r="B352" s="25">
        <f t="shared" ca="1" si="17"/>
        <v>56635</v>
      </c>
      <c r="C352" s="26">
        <v>0</v>
      </c>
      <c r="D352" s="27">
        <f t="shared" si="15"/>
        <v>0</v>
      </c>
      <c r="E352" s="18" t="str">
        <f>IF(_Engine!$P$3=0,"",IF((AA352+AK352)&gt;0,AA352+AK352,""))</f>
        <v/>
      </c>
      <c r="F352" s="18" t="str">
        <f>IF(_Engine!$P$4=0,"",IF((AB352+AL352)&gt;0,AB352+AL352,""))</f>
        <v/>
      </c>
      <c r="G352" s="18" t="str">
        <f>IF(_Engine!$P$5=0,"",IF((AC352+AM352)&gt;0,AC352+AM352,""))</f>
        <v/>
      </c>
      <c r="H352" s="18" t="str">
        <f>IF(_Engine!$P$6=0,"",IF((AD352+AN352)&gt;0,AD352+AN352,""))</f>
        <v/>
      </c>
      <c r="I352" s="18" t="str">
        <f>IF(_Engine!$P$7=0,"",IF((AE352+AO352)&gt;0,AE352+AO352,""))</f>
        <v/>
      </c>
      <c r="J352" s="18" t="str">
        <f>IF(_Engine!$P$8=0,"",IF((AF352+AP352)&gt;0,AF352+AP352,""))</f>
        <v/>
      </c>
      <c r="K352" s="18" t="str">
        <f>IF(_Engine!$P$9=0,"",IF((AG352+AQ352)&gt;0,AG352+AQ352,""))</f>
        <v/>
      </c>
      <c r="L352" s="18" t="str">
        <f>IF(_Engine!$P$10=0,"",IF((AH352+AR352)&gt;0,AH352+AR352,""))</f>
        <v/>
      </c>
      <c r="M352" s="18" t="str">
        <f>IF(_Engine!$P$11=0,"",IF((AI352+AS352)&gt;0,AI352+AS352,""))</f>
        <v/>
      </c>
      <c r="N352" s="18" t="str">
        <f>IF(_Engine!$P$12=0,"",IF((AJ352+AT352)&gt;0,AJ352+AT352,""))</f>
        <v/>
      </c>
      <c r="O352" s="27">
        <f t="shared" si="16"/>
        <v>0</v>
      </c>
      <c r="Q352" s="28">
        <f>IF(AND(_Engine!$P$3=1,AU351&gt;0),ROUND(AU351*_Engine!$N$3/12,2),0)</f>
        <v>0</v>
      </c>
      <c r="R352" s="28">
        <f>IF(AND(_Engine!$P$4=1,AV351&gt;0),ROUND(AV351*_Engine!$N$4/12,2),0)</f>
        <v>0</v>
      </c>
      <c r="S352" s="28">
        <f>IF(AND(_Engine!$P$5=1,AW351&gt;0),ROUND(AW351*_Engine!$N$5/12,2),0)</f>
        <v>0</v>
      </c>
      <c r="T352" s="28">
        <f>IF(AND(_Engine!$P$6=1,AX351&gt;0),ROUND(AX351*_Engine!$N$6/12,2),0)</f>
        <v>0</v>
      </c>
      <c r="U352" s="28">
        <f>IF(AND(_Engine!$P$7=1,AY351&gt;0),ROUND(AY351*_Engine!$N$7/12,2),0)</f>
        <v>0</v>
      </c>
      <c r="V352" s="28">
        <f>IF(AND(_Engine!$P$8=1,AZ351&gt;0),ROUND(AZ351*_Engine!$N$8/12,2),0)</f>
        <v>0</v>
      </c>
      <c r="W352" s="28">
        <f>IF(AND(_Engine!$P$9=1,BA351&gt;0),ROUND(BA351*_Engine!$N$9/12,2),0)</f>
        <v>0</v>
      </c>
      <c r="X352" s="28">
        <f>IF(AND(_Engine!$P$10=1,BB351&gt;0),ROUND(BB351*_Engine!$N$10/12,2),0)</f>
        <v>0</v>
      </c>
      <c r="Y352" s="28">
        <f>IF(AND(_Engine!$P$11=1,BC351&gt;0),ROUND(BC351*_Engine!$N$11/12,2),0)</f>
        <v>0</v>
      </c>
      <c r="Z352" s="28">
        <f>IF(AND(_Engine!$P$12=1,BD351&gt;0),ROUND(BD351*_Engine!$N$12/12,2),0)</f>
        <v>0</v>
      </c>
      <c r="AA352" s="28">
        <f>IF(AND(_Engine!$P$3=1,AU351&gt;0),ROUND(MIN(_Engine!$O$3,AU351+Q352),2),0)</f>
        <v>0</v>
      </c>
      <c r="AB352" s="28">
        <f>IF(AND(_Engine!$P$4=1,AV351&gt;0),ROUND(MIN(_Engine!$O$4,AV351+R352),2),0)</f>
        <v>0</v>
      </c>
      <c r="AC352" s="28">
        <f>IF(AND(_Engine!$P$5=1,AW351&gt;0),ROUND(MIN(_Engine!$O$5,AW351+S352),2),0)</f>
        <v>0</v>
      </c>
      <c r="AD352" s="28">
        <f>IF(AND(_Engine!$P$6=1,AX351&gt;0),ROUND(MIN(_Engine!$O$6,AX351+T352),2),0)</f>
        <v>0</v>
      </c>
      <c r="AE352" s="28">
        <f>IF(AND(_Engine!$P$7=1,AY351&gt;0),ROUND(MIN(_Engine!$O$7,AY351+U352),2),0)</f>
        <v>0</v>
      </c>
      <c r="AF352" s="28">
        <f>IF(AND(_Engine!$P$8=1,AZ351&gt;0),ROUND(MIN(_Engine!$O$8,AZ351+V352),2),0)</f>
        <v>0</v>
      </c>
      <c r="AG352" s="28">
        <f>IF(AND(_Engine!$P$9=1,BA351&gt;0),ROUND(MIN(_Engine!$O$9,BA351+W352),2),0)</f>
        <v>0</v>
      </c>
      <c r="AH352" s="28">
        <f>IF(AND(_Engine!$P$10=1,BB351&gt;0),ROUND(MIN(_Engine!$O$10,BB351+X352),2),0)</f>
        <v>0</v>
      </c>
      <c r="AI352" s="28">
        <f>IF(AND(_Engine!$P$11=1,BC351&gt;0),ROUND(MIN(_Engine!$O$11,BC351+Y352),2),0)</f>
        <v>0</v>
      </c>
      <c r="AJ352" s="28">
        <f>IF(AND(_Engine!$P$12=1,BD351&gt;0),ROUND(MIN(_Engine!$O$12,BD351+Z352),2),0)</f>
        <v>0</v>
      </c>
      <c r="AK352" s="28">
        <f>IF(AND(_Engine!$P$3=1,AU351&gt;0),ROUND(MAX(0,MIN(AU351+Q352-AA352,BE352-0)),2),0)</f>
        <v>0</v>
      </c>
      <c r="AL352" s="28">
        <f>IF(AND(_Engine!$P$4=1,AV351&gt;0),ROUND(MAX(0,MIN(AV351+R352-AB352,BE352-SUM(AK352:AK352))),2),0)</f>
        <v>0</v>
      </c>
      <c r="AM352" s="28">
        <f>IF(AND(_Engine!$P$5=1,AW351&gt;0),ROUND(MAX(0,MIN(AW351+S352-AC352,BE352-SUM(AK352:AL352))),2),0)</f>
        <v>0</v>
      </c>
      <c r="AN352" s="28">
        <f>IF(AND(_Engine!$P$6=1,AX351&gt;0),ROUND(MAX(0,MIN(AX351+T352-AD352,BE352-SUM(AK352:AM352))),2),0)</f>
        <v>0</v>
      </c>
      <c r="AO352" s="28">
        <f>IF(AND(_Engine!$P$7=1,AY351&gt;0),ROUND(MAX(0,MIN(AY351+U352-AE352,BE352-SUM(AK352:AN352))),2),0)</f>
        <v>0</v>
      </c>
      <c r="AP352" s="28">
        <f>IF(AND(_Engine!$P$8=1,AZ351&gt;0),ROUND(MAX(0,MIN(AZ351+V352-AF352,BE352-SUM(AK352:AO352))),2),0)</f>
        <v>0</v>
      </c>
      <c r="AQ352" s="28">
        <f>IF(AND(_Engine!$P$9=1,BA351&gt;0),ROUND(MAX(0,MIN(BA351+W352-AG352,BE352-SUM(AK352:AP352))),2),0)</f>
        <v>0</v>
      </c>
      <c r="AR352" s="28">
        <f>IF(AND(_Engine!$P$10=1,BB351&gt;0),ROUND(MAX(0,MIN(BB351+X352-AH352,BE352-SUM(AK352:AQ352))),2),0)</f>
        <v>0</v>
      </c>
      <c r="AS352" s="28">
        <f>IF(AND(_Engine!$P$11=1,BC351&gt;0),ROUND(MAX(0,MIN(BC351+Y352-AI352,BE352-SUM(AK352:AR352))),2),0)</f>
        <v>0</v>
      </c>
      <c r="AT352" s="28">
        <f>IF(AND(_Engine!$P$12=1,BD351&gt;0),ROUND(MAX(0,MIN(BD351+Z352-AJ352,BE352-SUM(AK352:AS352))),2),0)</f>
        <v>0</v>
      </c>
      <c r="AU352" s="28">
        <f>IF(_Engine!$P$3=1,MAX(0,ROUND(AU351+Q352-AA352-AK352,2)),0)</f>
        <v>0</v>
      </c>
      <c r="AV352" s="28">
        <f>IF(_Engine!$P$4=1,MAX(0,ROUND(AV351+R352-AB352-AL352,2)),0)</f>
        <v>0</v>
      </c>
      <c r="AW352" s="28">
        <f>IF(_Engine!$P$5=1,MAX(0,ROUND(AW351+S352-AC352-AM352,2)),0)</f>
        <v>0</v>
      </c>
      <c r="AX352" s="28">
        <f>IF(_Engine!$P$6=1,MAX(0,ROUND(AX351+T352-AD352-AN352,2)),0)</f>
        <v>0</v>
      </c>
      <c r="AY352" s="28">
        <f>IF(_Engine!$P$7=1,MAX(0,ROUND(AY351+U352-AE352-AO352,2)),0)</f>
        <v>0</v>
      </c>
      <c r="AZ352" s="28">
        <f>IF(_Engine!$P$8=1,MAX(0,ROUND(AZ351+V352-AF352-AP352,2)),0)</f>
        <v>0</v>
      </c>
      <c r="BA352" s="28">
        <f>IF(_Engine!$P$9=1,MAX(0,ROUND(BA351+W352-AG352-AQ352,2)),0)</f>
        <v>0</v>
      </c>
      <c r="BB352" s="28">
        <f>IF(_Engine!$P$10=1,MAX(0,ROUND(BB351+X352-AH352-AR352,2)),0)</f>
        <v>0</v>
      </c>
      <c r="BC352" s="28">
        <f>IF(_Engine!$P$11=1,MAX(0,ROUND(BC351+Y352-AI352-AS352,2)),0)</f>
        <v>0</v>
      </c>
      <c r="BD352" s="28">
        <f>IF(_Engine!$P$12=1,MAX(0,ROUND(BD351+Z352-AJ352-AT352,2)),0)</f>
        <v>0</v>
      </c>
      <c r="BE352" s="28">
        <f>ROUND(IFERROR('Debt Planner'!$C$8,0)+IFERROR(C352,0)+MAX(0,_Engine!$E$14-SUM(AA352:AJ352)),2)</f>
        <v>0</v>
      </c>
    </row>
    <row r="353" spans="1:57" x14ac:dyDescent="0.3">
      <c r="A353" s="24">
        <v>345</v>
      </c>
      <c r="B353" s="25">
        <f t="shared" ca="1" si="17"/>
        <v>56666</v>
      </c>
      <c r="C353" s="26">
        <v>0</v>
      </c>
      <c r="D353" s="27">
        <f t="shared" si="15"/>
        <v>0</v>
      </c>
      <c r="E353" s="18" t="str">
        <f>IF(_Engine!$P$3=0,"",IF((AA353+AK353)&gt;0,AA353+AK353,""))</f>
        <v/>
      </c>
      <c r="F353" s="18" t="str">
        <f>IF(_Engine!$P$4=0,"",IF((AB353+AL353)&gt;0,AB353+AL353,""))</f>
        <v/>
      </c>
      <c r="G353" s="18" t="str">
        <f>IF(_Engine!$P$5=0,"",IF((AC353+AM353)&gt;0,AC353+AM353,""))</f>
        <v/>
      </c>
      <c r="H353" s="18" t="str">
        <f>IF(_Engine!$P$6=0,"",IF((AD353+AN353)&gt;0,AD353+AN353,""))</f>
        <v/>
      </c>
      <c r="I353" s="18" t="str">
        <f>IF(_Engine!$P$7=0,"",IF((AE353+AO353)&gt;0,AE353+AO353,""))</f>
        <v/>
      </c>
      <c r="J353" s="18" t="str">
        <f>IF(_Engine!$P$8=0,"",IF((AF353+AP353)&gt;0,AF353+AP353,""))</f>
        <v/>
      </c>
      <c r="K353" s="18" t="str">
        <f>IF(_Engine!$P$9=0,"",IF((AG353+AQ353)&gt;0,AG353+AQ353,""))</f>
        <v/>
      </c>
      <c r="L353" s="18" t="str">
        <f>IF(_Engine!$P$10=0,"",IF((AH353+AR353)&gt;0,AH353+AR353,""))</f>
        <v/>
      </c>
      <c r="M353" s="18" t="str">
        <f>IF(_Engine!$P$11=0,"",IF((AI353+AS353)&gt;0,AI353+AS353,""))</f>
        <v/>
      </c>
      <c r="N353" s="18" t="str">
        <f>IF(_Engine!$P$12=0,"",IF((AJ353+AT353)&gt;0,AJ353+AT353,""))</f>
        <v/>
      </c>
      <c r="O353" s="27">
        <f t="shared" si="16"/>
        <v>0</v>
      </c>
      <c r="Q353" s="28">
        <f>IF(AND(_Engine!$P$3=1,AU352&gt;0),ROUND(AU352*_Engine!$N$3/12,2),0)</f>
        <v>0</v>
      </c>
      <c r="R353" s="28">
        <f>IF(AND(_Engine!$P$4=1,AV352&gt;0),ROUND(AV352*_Engine!$N$4/12,2),0)</f>
        <v>0</v>
      </c>
      <c r="S353" s="28">
        <f>IF(AND(_Engine!$P$5=1,AW352&gt;0),ROUND(AW352*_Engine!$N$5/12,2),0)</f>
        <v>0</v>
      </c>
      <c r="T353" s="28">
        <f>IF(AND(_Engine!$P$6=1,AX352&gt;0),ROUND(AX352*_Engine!$N$6/12,2),0)</f>
        <v>0</v>
      </c>
      <c r="U353" s="28">
        <f>IF(AND(_Engine!$P$7=1,AY352&gt;0),ROUND(AY352*_Engine!$N$7/12,2),0)</f>
        <v>0</v>
      </c>
      <c r="V353" s="28">
        <f>IF(AND(_Engine!$P$8=1,AZ352&gt;0),ROUND(AZ352*_Engine!$N$8/12,2),0)</f>
        <v>0</v>
      </c>
      <c r="W353" s="28">
        <f>IF(AND(_Engine!$P$9=1,BA352&gt;0),ROUND(BA352*_Engine!$N$9/12,2),0)</f>
        <v>0</v>
      </c>
      <c r="X353" s="28">
        <f>IF(AND(_Engine!$P$10=1,BB352&gt;0),ROUND(BB352*_Engine!$N$10/12,2),0)</f>
        <v>0</v>
      </c>
      <c r="Y353" s="28">
        <f>IF(AND(_Engine!$P$11=1,BC352&gt;0),ROUND(BC352*_Engine!$N$11/12,2),0)</f>
        <v>0</v>
      </c>
      <c r="Z353" s="28">
        <f>IF(AND(_Engine!$P$12=1,BD352&gt;0),ROUND(BD352*_Engine!$N$12/12,2),0)</f>
        <v>0</v>
      </c>
      <c r="AA353" s="28">
        <f>IF(AND(_Engine!$P$3=1,AU352&gt;0),ROUND(MIN(_Engine!$O$3,AU352+Q353),2),0)</f>
        <v>0</v>
      </c>
      <c r="AB353" s="28">
        <f>IF(AND(_Engine!$P$4=1,AV352&gt;0),ROUND(MIN(_Engine!$O$4,AV352+R353),2),0)</f>
        <v>0</v>
      </c>
      <c r="AC353" s="28">
        <f>IF(AND(_Engine!$P$5=1,AW352&gt;0),ROUND(MIN(_Engine!$O$5,AW352+S353),2),0)</f>
        <v>0</v>
      </c>
      <c r="AD353" s="28">
        <f>IF(AND(_Engine!$P$6=1,AX352&gt;0),ROUND(MIN(_Engine!$O$6,AX352+T353),2),0)</f>
        <v>0</v>
      </c>
      <c r="AE353" s="28">
        <f>IF(AND(_Engine!$P$7=1,AY352&gt;0),ROUND(MIN(_Engine!$O$7,AY352+U353),2),0)</f>
        <v>0</v>
      </c>
      <c r="AF353" s="28">
        <f>IF(AND(_Engine!$P$8=1,AZ352&gt;0),ROUND(MIN(_Engine!$O$8,AZ352+V353),2),0)</f>
        <v>0</v>
      </c>
      <c r="AG353" s="28">
        <f>IF(AND(_Engine!$P$9=1,BA352&gt;0),ROUND(MIN(_Engine!$O$9,BA352+W353),2),0)</f>
        <v>0</v>
      </c>
      <c r="AH353" s="28">
        <f>IF(AND(_Engine!$P$10=1,BB352&gt;0),ROUND(MIN(_Engine!$O$10,BB352+X353),2),0)</f>
        <v>0</v>
      </c>
      <c r="AI353" s="28">
        <f>IF(AND(_Engine!$P$11=1,BC352&gt;0),ROUND(MIN(_Engine!$O$11,BC352+Y353),2),0)</f>
        <v>0</v>
      </c>
      <c r="AJ353" s="28">
        <f>IF(AND(_Engine!$P$12=1,BD352&gt;0),ROUND(MIN(_Engine!$O$12,BD352+Z353),2),0)</f>
        <v>0</v>
      </c>
      <c r="AK353" s="28">
        <f>IF(AND(_Engine!$P$3=1,AU352&gt;0),ROUND(MAX(0,MIN(AU352+Q353-AA353,BE353-0)),2),0)</f>
        <v>0</v>
      </c>
      <c r="AL353" s="28">
        <f>IF(AND(_Engine!$P$4=1,AV352&gt;0),ROUND(MAX(0,MIN(AV352+R353-AB353,BE353-SUM(AK353:AK353))),2),0)</f>
        <v>0</v>
      </c>
      <c r="AM353" s="28">
        <f>IF(AND(_Engine!$P$5=1,AW352&gt;0),ROUND(MAX(0,MIN(AW352+S353-AC353,BE353-SUM(AK353:AL353))),2),0)</f>
        <v>0</v>
      </c>
      <c r="AN353" s="28">
        <f>IF(AND(_Engine!$P$6=1,AX352&gt;0),ROUND(MAX(0,MIN(AX352+T353-AD353,BE353-SUM(AK353:AM353))),2),0)</f>
        <v>0</v>
      </c>
      <c r="AO353" s="28">
        <f>IF(AND(_Engine!$P$7=1,AY352&gt;0),ROUND(MAX(0,MIN(AY352+U353-AE353,BE353-SUM(AK353:AN353))),2),0)</f>
        <v>0</v>
      </c>
      <c r="AP353" s="28">
        <f>IF(AND(_Engine!$P$8=1,AZ352&gt;0),ROUND(MAX(0,MIN(AZ352+V353-AF353,BE353-SUM(AK353:AO353))),2),0)</f>
        <v>0</v>
      </c>
      <c r="AQ353" s="28">
        <f>IF(AND(_Engine!$P$9=1,BA352&gt;0),ROUND(MAX(0,MIN(BA352+W353-AG353,BE353-SUM(AK353:AP353))),2),0)</f>
        <v>0</v>
      </c>
      <c r="AR353" s="28">
        <f>IF(AND(_Engine!$P$10=1,BB352&gt;0),ROUND(MAX(0,MIN(BB352+X353-AH353,BE353-SUM(AK353:AQ353))),2),0)</f>
        <v>0</v>
      </c>
      <c r="AS353" s="28">
        <f>IF(AND(_Engine!$P$11=1,BC352&gt;0),ROUND(MAX(0,MIN(BC352+Y353-AI353,BE353-SUM(AK353:AR353))),2),0)</f>
        <v>0</v>
      </c>
      <c r="AT353" s="28">
        <f>IF(AND(_Engine!$P$12=1,BD352&gt;0),ROUND(MAX(0,MIN(BD352+Z353-AJ353,BE353-SUM(AK353:AS353))),2),0)</f>
        <v>0</v>
      </c>
      <c r="AU353" s="28">
        <f>IF(_Engine!$P$3=1,MAX(0,ROUND(AU352+Q353-AA353-AK353,2)),0)</f>
        <v>0</v>
      </c>
      <c r="AV353" s="28">
        <f>IF(_Engine!$P$4=1,MAX(0,ROUND(AV352+R353-AB353-AL353,2)),0)</f>
        <v>0</v>
      </c>
      <c r="AW353" s="28">
        <f>IF(_Engine!$P$5=1,MAX(0,ROUND(AW352+S353-AC353-AM353,2)),0)</f>
        <v>0</v>
      </c>
      <c r="AX353" s="28">
        <f>IF(_Engine!$P$6=1,MAX(0,ROUND(AX352+T353-AD353-AN353,2)),0)</f>
        <v>0</v>
      </c>
      <c r="AY353" s="28">
        <f>IF(_Engine!$P$7=1,MAX(0,ROUND(AY352+U353-AE353-AO353,2)),0)</f>
        <v>0</v>
      </c>
      <c r="AZ353" s="28">
        <f>IF(_Engine!$P$8=1,MAX(0,ROUND(AZ352+V353-AF353-AP353,2)),0)</f>
        <v>0</v>
      </c>
      <c r="BA353" s="28">
        <f>IF(_Engine!$P$9=1,MAX(0,ROUND(BA352+W353-AG353-AQ353,2)),0)</f>
        <v>0</v>
      </c>
      <c r="BB353" s="28">
        <f>IF(_Engine!$P$10=1,MAX(0,ROUND(BB352+X353-AH353-AR353,2)),0)</f>
        <v>0</v>
      </c>
      <c r="BC353" s="28">
        <f>IF(_Engine!$P$11=1,MAX(0,ROUND(BC352+Y353-AI353-AS353,2)),0)</f>
        <v>0</v>
      </c>
      <c r="BD353" s="28">
        <f>IF(_Engine!$P$12=1,MAX(0,ROUND(BD352+Z353-AJ353-AT353,2)),0)</f>
        <v>0</v>
      </c>
      <c r="BE353" s="28">
        <f>ROUND(IFERROR('Debt Planner'!$C$8,0)+IFERROR(C353,0)+MAX(0,_Engine!$E$14-SUM(AA353:AJ353)),2)</f>
        <v>0</v>
      </c>
    </row>
    <row r="354" spans="1:57" x14ac:dyDescent="0.3">
      <c r="A354" s="24">
        <v>346</v>
      </c>
      <c r="B354" s="25">
        <f t="shared" ca="1" si="17"/>
        <v>56694</v>
      </c>
      <c r="C354" s="26">
        <v>0</v>
      </c>
      <c r="D354" s="27">
        <f t="shared" si="15"/>
        <v>0</v>
      </c>
      <c r="E354" s="18" t="str">
        <f>IF(_Engine!$P$3=0,"",IF((AA354+AK354)&gt;0,AA354+AK354,""))</f>
        <v/>
      </c>
      <c r="F354" s="18" t="str">
        <f>IF(_Engine!$P$4=0,"",IF((AB354+AL354)&gt;0,AB354+AL354,""))</f>
        <v/>
      </c>
      <c r="G354" s="18" t="str">
        <f>IF(_Engine!$P$5=0,"",IF((AC354+AM354)&gt;0,AC354+AM354,""))</f>
        <v/>
      </c>
      <c r="H354" s="18" t="str">
        <f>IF(_Engine!$P$6=0,"",IF((AD354+AN354)&gt;0,AD354+AN354,""))</f>
        <v/>
      </c>
      <c r="I354" s="18" t="str">
        <f>IF(_Engine!$P$7=0,"",IF((AE354+AO354)&gt;0,AE354+AO354,""))</f>
        <v/>
      </c>
      <c r="J354" s="18" t="str">
        <f>IF(_Engine!$P$8=0,"",IF((AF354+AP354)&gt;0,AF354+AP354,""))</f>
        <v/>
      </c>
      <c r="K354" s="18" t="str">
        <f>IF(_Engine!$P$9=0,"",IF((AG354+AQ354)&gt;0,AG354+AQ354,""))</f>
        <v/>
      </c>
      <c r="L354" s="18" t="str">
        <f>IF(_Engine!$P$10=0,"",IF((AH354+AR354)&gt;0,AH354+AR354,""))</f>
        <v/>
      </c>
      <c r="M354" s="18" t="str">
        <f>IF(_Engine!$P$11=0,"",IF((AI354+AS354)&gt;0,AI354+AS354,""))</f>
        <v/>
      </c>
      <c r="N354" s="18" t="str">
        <f>IF(_Engine!$P$12=0,"",IF((AJ354+AT354)&gt;0,AJ354+AT354,""))</f>
        <v/>
      </c>
      <c r="O354" s="27">
        <f t="shared" si="16"/>
        <v>0</v>
      </c>
      <c r="Q354" s="28">
        <f>IF(AND(_Engine!$P$3=1,AU353&gt;0),ROUND(AU353*_Engine!$N$3/12,2),0)</f>
        <v>0</v>
      </c>
      <c r="R354" s="28">
        <f>IF(AND(_Engine!$P$4=1,AV353&gt;0),ROUND(AV353*_Engine!$N$4/12,2),0)</f>
        <v>0</v>
      </c>
      <c r="S354" s="28">
        <f>IF(AND(_Engine!$P$5=1,AW353&gt;0),ROUND(AW353*_Engine!$N$5/12,2),0)</f>
        <v>0</v>
      </c>
      <c r="T354" s="28">
        <f>IF(AND(_Engine!$P$6=1,AX353&gt;0),ROUND(AX353*_Engine!$N$6/12,2),0)</f>
        <v>0</v>
      </c>
      <c r="U354" s="28">
        <f>IF(AND(_Engine!$P$7=1,AY353&gt;0),ROUND(AY353*_Engine!$N$7/12,2),0)</f>
        <v>0</v>
      </c>
      <c r="V354" s="28">
        <f>IF(AND(_Engine!$P$8=1,AZ353&gt;0),ROUND(AZ353*_Engine!$N$8/12,2),0)</f>
        <v>0</v>
      </c>
      <c r="W354" s="28">
        <f>IF(AND(_Engine!$P$9=1,BA353&gt;0),ROUND(BA353*_Engine!$N$9/12,2),0)</f>
        <v>0</v>
      </c>
      <c r="X354" s="28">
        <f>IF(AND(_Engine!$P$10=1,BB353&gt;0),ROUND(BB353*_Engine!$N$10/12,2),0)</f>
        <v>0</v>
      </c>
      <c r="Y354" s="28">
        <f>IF(AND(_Engine!$P$11=1,BC353&gt;0),ROUND(BC353*_Engine!$N$11/12,2),0)</f>
        <v>0</v>
      </c>
      <c r="Z354" s="28">
        <f>IF(AND(_Engine!$P$12=1,BD353&gt;0),ROUND(BD353*_Engine!$N$12/12,2),0)</f>
        <v>0</v>
      </c>
      <c r="AA354" s="28">
        <f>IF(AND(_Engine!$P$3=1,AU353&gt;0),ROUND(MIN(_Engine!$O$3,AU353+Q354),2),0)</f>
        <v>0</v>
      </c>
      <c r="AB354" s="28">
        <f>IF(AND(_Engine!$P$4=1,AV353&gt;0),ROUND(MIN(_Engine!$O$4,AV353+R354),2),0)</f>
        <v>0</v>
      </c>
      <c r="AC354" s="28">
        <f>IF(AND(_Engine!$P$5=1,AW353&gt;0),ROUND(MIN(_Engine!$O$5,AW353+S354),2),0)</f>
        <v>0</v>
      </c>
      <c r="AD354" s="28">
        <f>IF(AND(_Engine!$P$6=1,AX353&gt;0),ROUND(MIN(_Engine!$O$6,AX353+T354),2),0)</f>
        <v>0</v>
      </c>
      <c r="AE354" s="28">
        <f>IF(AND(_Engine!$P$7=1,AY353&gt;0),ROUND(MIN(_Engine!$O$7,AY353+U354),2),0)</f>
        <v>0</v>
      </c>
      <c r="AF354" s="28">
        <f>IF(AND(_Engine!$P$8=1,AZ353&gt;0),ROUND(MIN(_Engine!$O$8,AZ353+V354),2),0)</f>
        <v>0</v>
      </c>
      <c r="AG354" s="28">
        <f>IF(AND(_Engine!$P$9=1,BA353&gt;0),ROUND(MIN(_Engine!$O$9,BA353+W354),2),0)</f>
        <v>0</v>
      </c>
      <c r="AH354" s="28">
        <f>IF(AND(_Engine!$P$10=1,BB353&gt;0),ROUND(MIN(_Engine!$O$10,BB353+X354),2),0)</f>
        <v>0</v>
      </c>
      <c r="AI354" s="28">
        <f>IF(AND(_Engine!$P$11=1,BC353&gt;0),ROUND(MIN(_Engine!$O$11,BC353+Y354),2),0)</f>
        <v>0</v>
      </c>
      <c r="AJ354" s="28">
        <f>IF(AND(_Engine!$P$12=1,BD353&gt;0),ROUND(MIN(_Engine!$O$12,BD353+Z354),2),0)</f>
        <v>0</v>
      </c>
      <c r="AK354" s="28">
        <f>IF(AND(_Engine!$P$3=1,AU353&gt;0),ROUND(MAX(0,MIN(AU353+Q354-AA354,BE354-0)),2),0)</f>
        <v>0</v>
      </c>
      <c r="AL354" s="28">
        <f>IF(AND(_Engine!$P$4=1,AV353&gt;0),ROUND(MAX(0,MIN(AV353+R354-AB354,BE354-SUM(AK354:AK354))),2),0)</f>
        <v>0</v>
      </c>
      <c r="AM354" s="28">
        <f>IF(AND(_Engine!$P$5=1,AW353&gt;0),ROUND(MAX(0,MIN(AW353+S354-AC354,BE354-SUM(AK354:AL354))),2),0)</f>
        <v>0</v>
      </c>
      <c r="AN354" s="28">
        <f>IF(AND(_Engine!$P$6=1,AX353&gt;0),ROUND(MAX(0,MIN(AX353+T354-AD354,BE354-SUM(AK354:AM354))),2),0)</f>
        <v>0</v>
      </c>
      <c r="AO354" s="28">
        <f>IF(AND(_Engine!$P$7=1,AY353&gt;0),ROUND(MAX(0,MIN(AY353+U354-AE354,BE354-SUM(AK354:AN354))),2),0)</f>
        <v>0</v>
      </c>
      <c r="AP354" s="28">
        <f>IF(AND(_Engine!$P$8=1,AZ353&gt;0),ROUND(MAX(0,MIN(AZ353+V354-AF354,BE354-SUM(AK354:AO354))),2),0)</f>
        <v>0</v>
      </c>
      <c r="AQ354" s="28">
        <f>IF(AND(_Engine!$P$9=1,BA353&gt;0),ROUND(MAX(0,MIN(BA353+W354-AG354,BE354-SUM(AK354:AP354))),2),0)</f>
        <v>0</v>
      </c>
      <c r="AR354" s="28">
        <f>IF(AND(_Engine!$P$10=1,BB353&gt;0),ROUND(MAX(0,MIN(BB353+X354-AH354,BE354-SUM(AK354:AQ354))),2),0)</f>
        <v>0</v>
      </c>
      <c r="AS354" s="28">
        <f>IF(AND(_Engine!$P$11=1,BC353&gt;0),ROUND(MAX(0,MIN(BC353+Y354-AI354,BE354-SUM(AK354:AR354))),2),0)</f>
        <v>0</v>
      </c>
      <c r="AT354" s="28">
        <f>IF(AND(_Engine!$P$12=1,BD353&gt;0),ROUND(MAX(0,MIN(BD353+Z354-AJ354,BE354-SUM(AK354:AS354))),2),0)</f>
        <v>0</v>
      </c>
      <c r="AU354" s="28">
        <f>IF(_Engine!$P$3=1,MAX(0,ROUND(AU353+Q354-AA354-AK354,2)),0)</f>
        <v>0</v>
      </c>
      <c r="AV354" s="28">
        <f>IF(_Engine!$P$4=1,MAX(0,ROUND(AV353+R354-AB354-AL354,2)),0)</f>
        <v>0</v>
      </c>
      <c r="AW354" s="28">
        <f>IF(_Engine!$P$5=1,MAX(0,ROUND(AW353+S354-AC354-AM354,2)),0)</f>
        <v>0</v>
      </c>
      <c r="AX354" s="28">
        <f>IF(_Engine!$P$6=1,MAX(0,ROUND(AX353+T354-AD354-AN354,2)),0)</f>
        <v>0</v>
      </c>
      <c r="AY354" s="28">
        <f>IF(_Engine!$P$7=1,MAX(0,ROUND(AY353+U354-AE354-AO354,2)),0)</f>
        <v>0</v>
      </c>
      <c r="AZ354" s="28">
        <f>IF(_Engine!$P$8=1,MAX(0,ROUND(AZ353+V354-AF354-AP354,2)),0)</f>
        <v>0</v>
      </c>
      <c r="BA354" s="28">
        <f>IF(_Engine!$P$9=1,MAX(0,ROUND(BA353+W354-AG354-AQ354,2)),0)</f>
        <v>0</v>
      </c>
      <c r="BB354" s="28">
        <f>IF(_Engine!$P$10=1,MAX(0,ROUND(BB353+X354-AH354-AR354,2)),0)</f>
        <v>0</v>
      </c>
      <c r="BC354" s="28">
        <f>IF(_Engine!$P$11=1,MAX(0,ROUND(BC353+Y354-AI354-AS354,2)),0)</f>
        <v>0</v>
      </c>
      <c r="BD354" s="28">
        <f>IF(_Engine!$P$12=1,MAX(0,ROUND(BD353+Z354-AJ354-AT354,2)),0)</f>
        <v>0</v>
      </c>
      <c r="BE354" s="28">
        <f>ROUND(IFERROR('Debt Planner'!$C$8,0)+IFERROR(C354,0)+MAX(0,_Engine!$E$14-SUM(AA354:AJ354)),2)</f>
        <v>0</v>
      </c>
    </row>
    <row r="355" spans="1:57" x14ac:dyDescent="0.3">
      <c r="A355" s="24">
        <v>347</v>
      </c>
      <c r="B355" s="25">
        <f t="shared" ca="1" si="17"/>
        <v>56725</v>
      </c>
      <c r="C355" s="26">
        <v>0</v>
      </c>
      <c r="D355" s="27">
        <f t="shared" si="15"/>
        <v>0</v>
      </c>
      <c r="E355" s="18" t="str">
        <f>IF(_Engine!$P$3=0,"",IF((AA355+AK355)&gt;0,AA355+AK355,""))</f>
        <v/>
      </c>
      <c r="F355" s="18" t="str">
        <f>IF(_Engine!$P$4=0,"",IF((AB355+AL355)&gt;0,AB355+AL355,""))</f>
        <v/>
      </c>
      <c r="G355" s="18" t="str">
        <f>IF(_Engine!$P$5=0,"",IF((AC355+AM355)&gt;0,AC355+AM355,""))</f>
        <v/>
      </c>
      <c r="H355" s="18" t="str">
        <f>IF(_Engine!$P$6=0,"",IF((AD355+AN355)&gt;0,AD355+AN355,""))</f>
        <v/>
      </c>
      <c r="I355" s="18" t="str">
        <f>IF(_Engine!$P$7=0,"",IF((AE355+AO355)&gt;0,AE355+AO355,""))</f>
        <v/>
      </c>
      <c r="J355" s="18" t="str">
        <f>IF(_Engine!$P$8=0,"",IF((AF355+AP355)&gt;0,AF355+AP355,""))</f>
        <v/>
      </c>
      <c r="K355" s="18" t="str">
        <f>IF(_Engine!$P$9=0,"",IF((AG355+AQ355)&gt;0,AG355+AQ355,""))</f>
        <v/>
      </c>
      <c r="L355" s="18" t="str">
        <f>IF(_Engine!$P$10=0,"",IF((AH355+AR355)&gt;0,AH355+AR355,""))</f>
        <v/>
      </c>
      <c r="M355" s="18" t="str">
        <f>IF(_Engine!$P$11=0,"",IF((AI355+AS355)&gt;0,AI355+AS355,""))</f>
        <v/>
      </c>
      <c r="N355" s="18" t="str">
        <f>IF(_Engine!$P$12=0,"",IF((AJ355+AT355)&gt;0,AJ355+AT355,""))</f>
        <v/>
      </c>
      <c r="O355" s="27">
        <f t="shared" si="16"/>
        <v>0</v>
      </c>
      <c r="Q355" s="28">
        <f>IF(AND(_Engine!$P$3=1,AU354&gt;0),ROUND(AU354*_Engine!$N$3/12,2),0)</f>
        <v>0</v>
      </c>
      <c r="R355" s="28">
        <f>IF(AND(_Engine!$P$4=1,AV354&gt;0),ROUND(AV354*_Engine!$N$4/12,2),0)</f>
        <v>0</v>
      </c>
      <c r="S355" s="28">
        <f>IF(AND(_Engine!$P$5=1,AW354&gt;0),ROUND(AW354*_Engine!$N$5/12,2),0)</f>
        <v>0</v>
      </c>
      <c r="T355" s="28">
        <f>IF(AND(_Engine!$P$6=1,AX354&gt;0),ROUND(AX354*_Engine!$N$6/12,2),0)</f>
        <v>0</v>
      </c>
      <c r="U355" s="28">
        <f>IF(AND(_Engine!$P$7=1,AY354&gt;0),ROUND(AY354*_Engine!$N$7/12,2),0)</f>
        <v>0</v>
      </c>
      <c r="V355" s="28">
        <f>IF(AND(_Engine!$P$8=1,AZ354&gt;0),ROUND(AZ354*_Engine!$N$8/12,2),0)</f>
        <v>0</v>
      </c>
      <c r="W355" s="28">
        <f>IF(AND(_Engine!$P$9=1,BA354&gt;0),ROUND(BA354*_Engine!$N$9/12,2),0)</f>
        <v>0</v>
      </c>
      <c r="X355" s="28">
        <f>IF(AND(_Engine!$P$10=1,BB354&gt;0),ROUND(BB354*_Engine!$N$10/12,2),0)</f>
        <v>0</v>
      </c>
      <c r="Y355" s="28">
        <f>IF(AND(_Engine!$P$11=1,BC354&gt;0),ROUND(BC354*_Engine!$N$11/12,2),0)</f>
        <v>0</v>
      </c>
      <c r="Z355" s="28">
        <f>IF(AND(_Engine!$P$12=1,BD354&gt;0),ROUND(BD354*_Engine!$N$12/12,2),0)</f>
        <v>0</v>
      </c>
      <c r="AA355" s="28">
        <f>IF(AND(_Engine!$P$3=1,AU354&gt;0),ROUND(MIN(_Engine!$O$3,AU354+Q355),2),0)</f>
        <v>0</v>
      </c>
      <c r="AB355" s="28">
        <f>IF(AND(_Engine!$P$4=1,AV354&gt;0),ROUND(MIN(_Engine!$O$4,AV354+R355),2),0)</f>
        <v>0</v>
      </c>
      <c r="AC355" s="28">
        <f>IF(AND(_Engine!$P$5=1,AW354&gt;0),ROUND(MIN(_Engine!$O$5,AW354+S355),2),0)</f>
        <v>0</v>
      </c>
      <c r="AD355" s="28">
        <f>IF(AND(_Engine!$P$6=1,AX354&gt;0),ROUND(MIN(_Engine!$O$6,AX354+T355),2),0)</f>
        <v>0</v>
      </c>
      <c r="AE355" s="28">
        <f>IF(AND(_Engine!$P$7=1,AY354&gt;0),ROUND(MIN(_Engine!$O$7,AY354+U355),2),0)</f>
        <v>0</v>
      </c>
      <c r="AF355" s="28">
        <f>IF(AND(_Engine!$P$8=1,AZ354&gt;0),ROUND(MIN(_Engine!$O$8,AZ354+V355),2),0)</f>
        <v>0</v>
      </c>
      <c r="AG355" s="28">
        <f>IF(AND(_Engine!$P$9=1,BA354&gt;0),ROUND(MIN(_Engine!$O$9,BA354+W355),2),0)</f>
        <v>0</v>
      </c>
      <c r="AH355" s="28">
        <f>IF(AND(_Engine!$P$10=1,BB354&gt;0),ROUND(MIN(_Engine!$O$10,BB354+X355),2),0)</f>
        <v>0</v>
      </c>
      <c r="AI355" s="28">
        <f>IF(AND(_Engine!$P$11=1,BC354&gt;0),ROUND(MIN(_Engine!$O$11,BC354+Y355),2),0)</f>
        <v>0</v>
      </c>
      <c r="AJ355" s="28">
        <f>IF(AND(_Engine!$P$12=1,BD354&gt;0),ROUND(MIN(_Engine!$O$12,BD354+Z355),2),0)</f>
        <v>0</v>
      </c>
      <c r="AK355" s="28">
        <f>IF(AND(_Engine!$P$3=1,AU354&gt;0),ROUND(MAX(0,MIN(AU354+Q355-AA355,BE355-0)),2),0)</f>
        <v>0</v>
      </c>
      <c r="AL355" s="28">
        <f>IF(AND(_Engine!$P$4=1,AV354&gt;0),ROUND(MAX(0,MIN(AV354+R355-AB355,BE355-SUM(AK355:AK355))),2),0)</f>
        <v>0</v>
      </c>
      <c r="AM355" s="28">
        <f>IF(AND(_Engine!$P$5=1,AW354&gt;0),ROUND(MAX(0,MIN(AW354+S355-AC355,BE355-SUM(AK355:AL355))),2),0)</f>
        <v>0</v>
      </c>
      <c r="AN355" s="28">
        <f>IF(AND(_Engine!$P$6=1,AX354&gt;0),ROUND(MAX(0,MIN(AX354+T355-AD355,BE355-SUM(AK355:AM355))),2),0)</f>
        <v>0</v>
      </c>
      <c r="AO355" s="28">
        <f>IF(AND(_Engine!$P$7=1,AY354&gt;0),ROUND(MAX(0,MIN(AY354+U355-AE355,BE355-SUM(AK355:AN355))),2),0)</f>
        <v>0</v>
      </c>
      <c r="AP355" s="28">
        <f>IF(AND(_Engine!$P$8=1,AZ354&gt;0),ROUND(MAX(0,MIN(AZ354+V355-AF355,BE355-SUM(AK355:AO355))),2),0)</f>
        <v>0</v>
      </c>
      <c r="AQ355" s="28">
        <f>IF(AND(_Engine!$P$9=1,BA354&gt;0),ROUND(MAX(0,MIN(BA354+W355-AG355,BE355-SUM(AK355:AP355))),2),0)</f>
        <v>0</v>
      </c>
      <c r="AR355" s="28">
        <f>IF(AND(_Engine!$P$10=1,BB354&gt;0),ROUND(MAX(0,MIN(BB354+X355-AH355,BE355-SUM(AK355:AQ355))),2),0)</f>
        <v>0</v>
      </c>
      <c r="AS355" s="28">
        <f>IF(AND(_Engine!$P$11=1,BC354&gt;0),ROUND(MAX(0,MIN(BC354+Y355-AI355,BE355-SUM(AK355:AR355))),2),0)</f>
        <v>0</v>
      </c>
      <c r="AT355" s="28">
        <f>IF(AND(_Engine!$P$12=1,BD354&gt;0),ROUND(MAX(0,MIN(BD354+Z355-AJ355,BE355-SUM(AK355:AS355))),2),0)</f>
        <v>0</v>
      </c>
      <c r="AU355" s="28">
        <f>IF(_Engine!$P$3=1,MAX(0,ROUND(AU354+Q355-AA355-AK355,2)),0)</f>
        <v>0</v>
      </c>
      <c r="AV355" s="28">
        <f>IF(_Engine!$P$4=1,MAX(0,ROUND(AV354+R355-AB355-AL355,2)),0)</f>
        <v>0</v>
      </c>
      <c r="AW355" s="28">
        <f>IF(_Engine!$P$5=1,MAX(0,ROUND(AW354+S355-AC355-AM355,2)),0)</f>
        <v>0</v>
      </c>
      <c r="AX355" s="28">
        <f>IF(_Engine!$P$6=1,MAX(0,ROUND(AX354+T355-AD355-AN355,2)),0)</f>
        <v>0</v>
      </c>
      <c r="AY355" s="28">
        <f>IF(_Engine!$P$7=1,MAX(0,ROUND(AY354+U355-AE355-AO355,2)),0)</f>
        <v>0</v>
      </c>
      <c r="AZ355" s="28">
        <f>IF(_Engine!$P$8=1,MAX(0,ROUND(AZ354+V355-AF355-AP355,2)),0)</f>
        <v>0</v>
      </c>
      <c r="BA355" s="28">
        <f>IF(_Engine!$P$9=1,MAX(0,ROUND(BA354+W355-AG355-AQ355,2)),0)</f>
        <v>0</v>
      </c>
      <c r="BB355" s="28">
        <f>IF(_Engine!$P$10=1,MAX(0,ROUND(BB354+X355-AH355-AR355,2)),0)</f>
        <v>0</v>
      </c>
      <c r="BC355" s="28">
        <f>IF(_Engine!$P$11=1,MAX(0,ROUND(BC354+Y355-AI355-AS355,2)),0)</f>
        <v>0</v>
      </c>
      <c r="BD355" s="28">
        <f>IF(_Engine!$P$12=1,MAX(0,ROUND(BD354+Z355-AJ355-AT355,2)),0)</f>
        <v>0</v>
      </c>
      <c r="BE355" s="28">
        <f>ROUND(IFERROR('Debt Planner'!$C$8,0)+IFERROR(C355,0)+MAX(0,_Engine!$E$14-SUM(AA355:AJ355)),2)</f>
        <v>0</v>
      </c>
    </row>
    <row r="356" spans="1:57" x14ac:dyDescent="0.3">
      <c r="A356" s="24">
        <v>348</v>
      </c>
      <c r="B356" s="25">
        <f t="shared" ca="1" si="17"/>
        <v>56755</v>
      </c>
      <c r="C356" s="26">
        <v>0</v>
      </c>
      <c r="D356" s="27">
        <f t="shared" si="15"/>
        <v>0</v>
      </c>
      <c r="E356" s="18" t="str">
        <f>IF(_Engine!$P$3=0,"",IF((AA356+AK356)&gt;0,AA356+AK356,""))</f>
        <v/>
      </c>
      <c r="F356" s="18" t="str">
        <f>IF(_Engine!$P$4=0,"",IF((AB356+AL356)&gt;0,AB356+AL356,""))</f>
        <v/>
      </c>
      <c r="G356" s="18" t="str">
        <f>IF(_Engine!$P$5=0,"",IF((AC356+AM356)&gt;0,AC356+AM356,""))</f>
        <v/>
      </c>
      <c r="H356" s="18" t="str">
        <f>IF(_Engine!$P$6=0,"",IF((AD356+AN356)&gt;0,AD356+AN356,""))</f>
        <v/>
      </c>
      <c r="I356" s="18" t="str">
        <f>IF(_Engine!$P$7=0,"",IF((AE356+AO356)&gt;0,AE356+AO356,""))</f>
        <v/>
      </c>
      <c r="J356" s="18" t="str">
        <f>IF(_Engine!$P$8=0,"",IF((AF356+AP356)&gt;0,AF356+AP356,""))</f>
        <v/>
      </c>
      <c r="K356" s="18" t="str">
        <f>IF(_Engine!$P$9=0,"",IF((AG356+AQ356)&gt;0,AG356+AQ356,""))</f>
        <v/>
      </c>
      <c r="L356" s="18" t="str">
        <f>IF(_Engine!$P$10=0,"",IF((AH356+AR356)&gt;0,AH356+AR356,""))</f>
        <v/>
      </c>
      <c r="M356" s="18" t="str">
        <f>IF(_Engine!$P$11=0,"",IF((AI356+AS356)&gt;0,AI356+AS356,""))</f>
        <v/>
      </c>
      <c r="N356" s="18" t="str">
        <f>IF(_Engine!$P$12=0,"",IF((AJ356+AT356)&gt;0,AJ356+AT356,""))</f>
        <v/>
      </c>
      <c r="O356" s="27">
        <f t="shared" si="16"/>
        <v>0</v>
      </c>
      <c r="Q356" s="28">
        <f>IF(AND(_Engine!$P$3=1,AU355&gt;0),ROUND(AU355*_Engine!$N$3/12,2),0)</f>
        <v>0</v>
      </c>
      <c r="R356" s="28">
        <f>IF(AND(_Engine!$P$4=1,AV355&gt;0),ROUND(AV355*_Engine!$N$4/12,2),0)</f>
        <v>0</v>
      </c>
      <c r="S356" s="28">
        <f>IF(AND(_Engine!$P$5=1,AW355&gt;0),ROUND(AW355*_Engine!$N$5/12,2),0)</f>
        <v>0</v>
      </c>
      <c r="T356" s="28">
        <f>IF(AND(_Engine!$P$6=1,AX355&gt;0),ROUND(AX355*_Engine!$N$6/12,2),0)</f>
        <v>0</v>
      </c>
      <c r="U356" s="28">
        <f>IF(AND(_Engine!$P$7=1,AY355&gt;0),ROUND(AY355*_Engine!$N$7/12,2),0)</f>
        <v>0</v>
      </c>
      <c r="V356" s="28">
        <f>IF(AND(_Engine!$P$8=1,AZ355&gt;0),ROUND(AZ355*_Engine!$N$8/12,2),0)</f>
        <v>0</v>
      </c>
      <c r="W356" s="28">
        <f>IF(AND(_Engine!$P$9=1,BA355&gt;0),ROUND(BA355*_Engine!$N$9/12,2),0)</f>
        <v>0</v>
      </c>
      <c r="X356" s="28">
        <f>IF(AND(_Engine!$P$10=1,BB355&gt;0),ROUND(BB355*_Engine!$N$10/12,2),0)</f>
        <v>0</v>
      </c>
      <c r="Y356" s="28">
        <f>IF(AND(_Engine!$P$11=1,BC355&gt;0),ROUND(BC355*_Engine!$N$11/12,2),0)</f>
        <v>0</v>
      </c>
      <c r="Z356" s="28">
        <f>IF(AND(_Engine!$P$12=1,BD355&gt;0),ROUND(BD355*_Engine!$N$12/12,2),0)</f>
        <v>0</v>
      </c>
      <c r="AA356" s="28">
        <f>IF(AND(_Engine!$P$3=1,AU355&gt;0),ROUND(MIN(_Engine!$O$3,AU355+Q356),2),0)</f>
        <v>0</v>
      </c>
      <c r="AB356" s="28">
        <f>IF(AND(_Engine!$P$4=1,AV355&gt;0),ROUND(MIN(_Engine!$O$4,AV355+R356),2),0)</f>
        <v>0</v>
      </c>
      <c r="AC356" s="28">
        <f>IF(AND(_Engine!$P$5=1,AW355&gt;0),ROUND(MIN(_Engine!$O$5,AW355+S356),2),0)</f>
        <v>0</v>
      </c>
      <c r="AD356" s="28">
        <f>IF(AND(_Engine!$P$6=1,AX355&gt;0),ROUND(MIN(_Engine!$O$6,AX355+T356),2),0)</f>
        <v>0</v>
      </c>
      <c r="AE356" s="28">
        <f>IF(AND(_Engine!$P$7=1,AY355&gt;0),ROUND(MIN(_Engine!$O$7,AY355+U356),2),0)</f>
        <v>0</v>
      </c>
      <c r="AF356" s="28">
        <f>IF(AND(_Engine!$P$8=1,AZ355&gt;0),ROUND(MIN(_Engine!$O$8,AZ355+V356),2),0)</f>
        <v>0</v>
      </c>
      <c r="AG356" s="28">
        <f>IF(AND(_Engine!$P$9=1,BA355&gt;0),ROUND(MIN(_Engine!$O$9,BA355+W356),2),0)</f>
        <v>0</v>
      </c>
      <c r="AH356" s="28">
        <f>IF(AND(_Engine!$P$10=1,BB355&gt;0),ROUND(MIN(_Engine!$O$10,BB355+X356),2),0)</f>
        <v>0</v>
      </c>
      <c r="AI356" s="28">
        <f>IF(AND(_Engine!$P$11=1,BC355&gt;0),ROUND(MIN(_Engine!$O$11,BC355+Y356),2),0)</f>
        <v>0</v>
      </c>
      <c r="AJ356" s="28">
        <f>IF(AND(_Engine!$P$12=1,BD355&gt;0),ROUND(MIN(_Engine!$O$12,BD355+Z356),2),0)</f>
        <v>0</v>
      </c>
      <c r="AK356" s="28">
        <f>IF(AND(_Engine!$P$3=1,AU355&gt;0),ROUND(MAX(0,MIN(AU355+Q356-AA356,BE356-0)),2),0)</f>
        <v>0</v>
      </c>
      <c r="AL356" s="28">
        <f>IF(AND(_Engine!$P$4=1,AV355&gt;0),ROUND(MAX(0,MIN(AV355+R356-AB356,BE356-SUM(AK356:AK356))),2),0)</f>
        <v>0</v>
      </c>
      <c r="AM356" s="28">
        <f>IF(AND(_Engine!$P$5=1,AW355&gt;0),ROUND(MAX(0,MIN(AW355+S356-AC356,BE356-SUM(AK356:AL356))),2),0)</f>
        <v>0</v>
      </c>
      <c r="AN356" s="28">
        <f>IF(AND(_Engine!$P$6=1,AX355&gt;0),ROUND(MAX(0,MIN(AX355+T356-AD356,BE356-SUM(AK356:AM356))),2),0)</f>
        <v>0</v>
      </c>
      <c r="AO356" s="28">
        <f>IF(AND(_Engine!$P$7=1,AY355&gt;0),ROUND(MAX(0,MIN(AY355+U356-AE356,BE356-SUM(AK356:AN356))),2),0)</f>
        <v>0</v>
      </c>
      <c r="AP356" s="28">
        <f>IF(AND(_Engine!$P$8=1,AZ355&gt;0),ROUND(MAX(0,MIN(AZ355+V356-AF356,BE356-SUM(AK356:AO356))),2),0)</f>
        <v>0</v>
      </c>
      <c r="AQ356" s="28">
        <f>IF(AND(_Engine!$P$9=1,BA355&gt;0),ROUND(MAX(0,MIN(BA355+W356-AG356,BE356-SUM(AK356:AP356))),2),0)</f>
        <v>0</v>
      </c>
      <c r="AR356" s="28">
        <f>IF(AND(_Engine!$P$10=1,BB355&gt;0),ROUND(MAX(0,MIN(BB355+X356-AH356,BE356-SUM(AK356:AQ356))),2),0)</f>
        <v>0</v>
      </c>
      <c r="AS356" s="28">
        <f>IF(AND(_Engine!$P$11=1,BC355&gt;0),ROUND(MAX(0,MIN(BC355+Y356-AI356,BE356-SUM(AK356:AR356))),2),0)</f>
        <v>0</v>
      </c>
      <c r="AT356" s="28">
        <f>IF(AND(_Engine!$P$12=1,BD355&gt;0),ROUND(MAX(0,MIN(BD355+Z356-AJ356,BE356-SUM(AK356:AS356))),2),0)</f>
        <v>0</v>
      </c>
      <c r="AU356" s="28">
        <f>IF(_Engine!$P$3=1,MAX(0,ROUND(AU355+Q356-AA356-AK356,2)),0)</f>
        <v>0</v>
      </c>
      <c r="AV356" s="28">
        <f>IF(_Engine!$P$4=1,MAX(0,ROUND(AV355+R356-AB356-AL356,2)),0)</f>
        <v>0</v>
      </c>
      <c r="AW356" s="28">
        <f>IF(_Engine!$P$5=1,MAX(0,ROUND(AW355+S356-AC356-AM356,2)),0)</f>
        <v>0</v>
      </c>
      <c r="AX356" s="28">
        <f>IF(_Engine!$P$6=1,MAX(0,ROUND(AX355+T356-AD356-AN356,2)),0)</f>
        <v>0</v>
      </c>
      <c r="AY356" s="28">
        <f>IF(_Engine!$P$7=1,MAX(0,ROUND(AY355+U356-AE356-AO356,2)),0)</f>
        <v>0</v>
      </c>
      <c r="AZ356" s="28">
        <f>IF(_Engine!$P$8=1,MAX(0,ROUND(AZ355+V356-AF356-AP356,2)),0)</f>
        <v>0</v>
      </c>
      <c r="BA356" s="28">
        <f>IF(_Engine!$P$9=1,MAX(0,ROUND(BA355+W356-AG356-AQ356,2)),0)</f>
        <v>0</v>
      </c>
      <c r="BB356" s="28">
        <f>IF(_Engine!$P$10=1,MAX(0,ROUND(BB355+X356-AH356-AR356,2)),0)</f>
        <v>0</v>
      </c>
      <c r="BC356" s="28">
        <f>IF(_Engine!$P$11=1,MAX(0,ROUND(BC355+Y356-AI356-AS356,2)),0)</f>
        <v>0</v>
      </c>
      <c r="BD356" s="28">
        <f>IF(_Engine!$P$12=1,MAX(0,ROUND(BD355+Z356-AJ356-AT356,2)),0)</f>
        <v>0</v>
      </c>
      <c r="BE356" s="28">
        <f>ROUND(IFERROR('Debt Planner'!$C$8,0)+IFERROR(C356,0)+MAX(0,_Engine!$E$14-SUM(AA356:AJ356)),2)</f>
        <v>0</v>
      </c>
    </row>
    <row r="357" spans="1:57" x14ac:dyDescent="0.3">
      <c r="A357" s="24">
        <v>349</v>
      </c>
      <c r="B357" s="25">
        <f t="shared" ca="1" si="17"/>
        <v>56786</v>
      </c>
      <c r="C357" s="26">
        <v>0</v>
      </c>
      <c r="D357" s="27">
        <f t="shared" si="15"/>
        <v>0</v>
      </c>
      <c r="E357" s="18" t="str">
        <f>IF(_Engine!$P$3=0,"",IF((AA357+AK357)&gt;0,AA357+AK357,""))</f>
        <v/>
      </c>
      <c r="F357" s="18" t="str">
        <f>IF(_Engine!$P$4=0,"",IF((AB357+AL357)&gt;0,AB357+AL357,""))</f>
        <v/>
      </c>
      <c r="G357" s="18" t="str">
        <f>IF(_Engine!$P$5=0,"",IF((AC357+AM357)&gt;0,AC357+AM357,""))</f>
        <v/>
      </c>
      <c r="H357" s="18" t="str">
        <f>IF(_Engine!$P$6=0,"",IF((AD357+AN357)&gt;0,AD357+AN357,""))</f>
        <v/>
      </c>
      <c r="I357" s="18" t="str">
        <f>IF(_Engine!$P$7=0,"",IF((AE357+AO357)&gt;0,AE357+AO357,""))</f>
        <v/>
      </c>
      <c r="J357" s="18" t="str">
        <f>IF(_Engine!$P$8=0,"",IF((AF357+AP357)&gt;0,AF357+AP357,""))</f>
        <v/>
      </c>
      <c r="K357" s="18" t="str">
        <f>IF(_Engine!$P$9=0,"",IF((AG357+AQ357)&gt;0,AG357+AQ357,""))</f>
        <v/>
      </c>
      <c r="L357" s="18" t="str">
        <f>IF(_Engine!$P$10=0,"",IF((AH357+AR357)&gt;0,AH357+AR357,""))</f>
        <v/>
      </c>
      <c r="M357" s="18" t="str">
        <f>IF(_Engine!$P$11=0,"",IF((AI357+AS357)&gt;0,AI357+AS357,""))</f>
        <v/>
      </c>
      <c r="N357" s="18" t="str">
        <f>IF(_Engine!$P$12=0,"",IF((AJ357+AT357)&gt;0,AJ357+AT357,""))</f>
        <v/>
      </c>
      <c r="O357" s="27">
        <f t="shared" si="16"/>
        <v>0</v>
      </c>
      <c r="Q357" s="28">
        <f>IF(AND(_Engine!$P$3=1,AU356&gt;0),ROUND(AU356*_Engine!$N$3/12,2),0)</f>
        <v>0</v>
      </c>
      <c r="R357" s="28">
        <f>IF(AND(_Engine!$P$4=1,AV356&gt;0),ROUND(AV356*_Engine!$N$4/12,2),0)</f>
        <v>0</v>
      </c>
      <c r="S357" s="28">
        <f>IF(AND(_Engine!$P$5=1,AW356&gt;0),ROUND(AW356*_Engine!$N$5/12,2),0)</f>
        <v>0</v>
      </c>
      <c r="T357" s="28">
        <f>IF(AND(_Engine!$P$6=1,AX356&gt;0),ROUND(AX356*_Engine!$N$6/12,2),0)</f>
        <v>0</v>
      </c>
      <c r="U357" s="28">
        <f>IF(AND(_Engine!$P$7=1,AY356&gt;0),ROUND(AY356*_Engine!$N$7/12,2),0)</f>
        <v>0</v>
      </c>
      <c r="V357" s="28">
        <f>IF(AND(_Engine!$P$8=1,AZ356&gt;0),ROUND(AZ356*_Engine!$N$8/12,2),0)</f>
        <v>0</v>
      </c>
      <c r="W357" s="28">
        <f>IF(AND(_Engine!$P$9=1,BA356&gt;0),ROUND(BA356*_Engine!$N$9/12,2),0)</f>
        <v>0</v>
      </c>
      <c r="X357" s="28">
        <f>IF(AND(_Engine!$P$10=1,BB356&gt;0),ROUND(BB356*_Engine!$N$10/12,2),0)</f>
        <v>0</v>
      </c>
      <c r="Y357" s="28">
        <f>IF(AND(_Engine!$P$11=1,BC356&gt;0),ROUND(BC356*_Engine!$N$11/12,2),0)</f>
        <v>0</v>
      </c>
      <c r="Z357" s="28">
        <f>IF(AND(_Engine!$P$12=1,BD356&gt;0),ROUND(BD356*_Engine!$N$12/12,2),0)</f>
        <v>0</v>
      </c>
      <c r="AA357" s="28">
        <f>IF(AND(_Engine!$P$3=1,AU356&gt;0),ROUND(MIN(_Engine!$O$3,AU356+Q357),2),0)</f>
        <v>0</v>
      </c>
      <c r="AB357" s="28">
        <f>IF(AND(_Engine!$P$4=1,AV356&gt;0),ROUND(MIN(_Engine!$O$4,AV356+R357),2),0)</f>
        <v>0</v>
      </c>
      <c r="AC357" s="28">
        <f>IF(AND(_Engine!$P$5=1,AW356&gt;0),ROUND(MIN(_Engine!$O$5,AW356+S357),2),0)</f>
        <v>0</v>
      </c>
      <c r="AD357" s="28">
        <f>IF(AND(_Engine!$P$6=1,AX356&gt;0),ROUND(MIN(_Engine!$O$6,AX356+T357),2),0)</f>
        <v>0</v>
      </c>
      <c r="AE357" s="28">
        <f>IF(AND(_Engine!$P$7=1,AY356&gt;0),ROUND(MIN(_Engine!$O$7,AY356+U357),2),0)</f>
        <v>0</v>
      </c>
      <c r="AF357" s="28">
        <f>IF(AND(_Engine!$P$8=1,AZ356&gt;0),ROUND(MIN(_Engine!$O$8,AZ356+V357),2),0)</f>
        <v>0</v>
      </c>
      <c r="AG357" s="28">
        <f>IF(AND(_Engine!$P$9=1,BA356&gt;0),ROUND(MIN(_Engine!$O$9,BA356+W357),2),0)</f>
        <v>0</v>
      </c>
      <c r="AH357" s="28">
        <f>IF(AND(_Engine!$P$10=1,BB356&gt;0),ROUND(MIN(_Engine!$O$10,BB356+X357),2),0)</f>
        <v>0</v>
      </c>
      <c r="AI357" s="28">
        <f>IF(AND(_Engine!$P$11=1,BC356&gt;0),ROUND(MIN(_Engine!$O$11,BC356+Y357),2),0)</f>
        <v>0</v>
      </c>
      <c r="AJ357" s="28">
        <f>IF(AND(_Engine!$P$12=1,BD356&gt;0),ROUND(MIN(_Engine!$O$12,BD356+Z357),2),0)</f>
        <v>0</v>
      </c>
      <c r="AK357" s="28">
        <f>IF(AND(_Engine!$P$3=1,AU356&gt;0),ROUND(MAX(0,MIN(AU356+Q357-AA357,BE357-0)),2),0)</f>
        <v>0</v>
      </c>
      <c r="AL357" s="28">
        <f>IF(AND(_Engine!$P$4=1,AV356&gt;0),ROUND(MAX(0,MIN(AV356+R357-AB357,BE357-SUM(AK357:AK357))),2),0)</f>
        <v>0</v>
      </c>
      <c r="AM357" s="28">
        <f>IF(AND(_Engine!$P$5=1,AW356&gt;0),ROUND(MAX(0,MIN(AW356+S357-AC357,BE357-SUM(AK357:AL357))),2),0)</f>
        <v>0</v>
      </c>
      <c r="AN357" s="28">
        <f>IF(AND(_Engine!$P$6=1,AX356&gt;0),ROUND(MAX(0,MIN(AX356+T357-AD357,BE357-SUM(AK357:AM357))),2),0)</f>
        <v>0</v>
      </c>
      <c r="AO357" s="28">
        <f>IF(AND(_Engine!$P$7=1,AY356&gt;0),ROUND(MAX(0,MIN(AY356+U357-AE357,BE357-SUM(AK357:AN357))),2),0)</f>
        <v>0</v>
      </c>
      <c r="AP357" s="28">
        <f>IF(AND(_Engine!$P$8=1,AZ356&gt;0),ROUND(MAX(0,MIN(AZ356+V357-AF357,BE357-SUM(AK357:AO357))),2),0)</f>
        <v>0</v>
      </c>
      <c r="AQ357" s="28">
        <f>IF(AND(_Engine!$P$9=1,BA356&gt;0),ROUND(MAX(0,MIN(BA356+W357-AG357,BE357-SUM(AK357:AP357))),2),0)</f>
        <v>0</v>
      </c>
      <c r="AR357" s="28">
        <f>IF(AND(_Engine!$P$10=1,BB356&gt;0),ROUND(MAX(0,MIN(BB356+X357-AH357,BE357-SUM(AK357:AQ357))),2),0)</f>
        <v>0</v>
      </c>
      <c r="AS357" s="28">
        <f>IF(AND(_Engine!$P$11=1,BC356&gt;0),ROUND(MAX(0,MIN(BC356+Y357-AI357,BE357-SUM(AK357:AR357))),2),0)</f>
        <v>0</v>
      </c>
      <c r="AT357" s="28">
        <f>IF(AND(_Engine!$P$12=1,BD356&gt;0),ROUND(MAX(0,MIN(BD356+Z357-AJ357,BE357-SUM(AK357:AS357))),2),0)</f>
        <v>0</v>
      </c>
      <c r="AU357" s="28">
        <f>IF(_Engine!$P$3=1,MAX(0,ROUND(AU356+Q357-AA357-AK357,2)),0)</f>
        <v>0</v>
      </c>
      <c r="AV357" s="28">
        <f>IF(_Engine!$P$4=1,MAX(0,ROUND(AV356+R357-AB357-AL357,2)),0)</f>
        <v>0</v>
      </c>
      <c r="AW357" s="28">
        <f>IF(_Engine!$P$5=1,MAX(0,ROUND(AW356+S357-AC357-AM357,2)),0)</f>
        <v>0</v>
      </c>
      <c r="AX357" s="28">
        <f>IF(_Engine!$P$6=1,MAX(0,ROUND(AX356+T357-AD357-AN357,2)),0)</f>
        <v>0</v>
      </c>
      <c r="AY357" s="28">
        <f>IF(_Engine!$P$7=1,MAX(0,ROUND(AY356+U357-AE357-AO357,2)),0)</f>
        <v>0</v>
      </c>
      <c r="AZ357" s="28">
        <f>IF(_Engine!$P$8=1,MAX(0,ROUND(AZ356+V357-AF357-AP357,2)),0)</f>
        <v>0</v>
      </c>
      <c r="BA357" s="28">
        <f>IF(_Engine!$P$9=1,MAX(0,ROUND(BA356+W357-AG357-AQ357,2)),0)</f>
        <v>0</v>
      </c>
      <c r="BB357" s="28">
        <f>IF(_Engine!$P$10=1,MAX(0,ROUND(BB356+X357-AH357-AR357,2)),0)</f>
        <v>0</v>
      </c>
      <c r="BC357" s="28">
        <f>IF(_Engine!$P$11=1,MAX(0,ROUND(BC356+Y357-AI357-AS357,2)),0)</f>
        <v>0</v>
      </c>
      <c r="BD357" s="28">
        <f>IF(_Engine!$P$12=1,MAX(0,ROUND(BD356+Z357-AJ357-AT357,2)),0)</f>
        <v>0</v>
      </c>
      <c r="BE357" s="28">
        <f>ROUND(IFERROR('Debt Planner'!$C$8,0)+IFERROR(C357,0)+MAX(0,_Engine!$E$14-SUM(AA357:AJ357)),2)</f>
        <v>0</v>
      </c>
    </row>
    <row r="358" spans="1:57" x14ac:dyDescent="0.3">
      <c r="A358" s="24">
        <v>350</v>
      </c>
      <c r="B358" s="25">
        <f t="shared" ca="1" si="17"/>
        <v>56816</v>
      </c>
      <c r="C358" s="26">
        <v>0</v>
      </c>
      <c r="D358" s="27">
        <f t="shared" si="15"/>
        <v>0</v>
      </c>
      <c r="E358" s="18" t="str">
        <f>IF(_Engine!$P$3=0,"",IF((AA358+AK358)&gt;0,AA358+AK358,""))</f>
        <v/>
      </c>
      <c r="F358" s="18" t="str">
        <f>IF(_Engine!$P$4=0,"",IF((AB358+AL358)&gt;0,AB358+AL358,""))</f>
        <v/>
      </c>
      <c r="G358" s="18" t="str">
        <f>IF(_Engine!$P$5=0,"",IF((AC358+AM358)&gt;0,AC358+AM358,""))</f>
        <v/>
      </c>
      <c r="H358" s="18" t="str">
        <f>IF(_Engine!$P$6=0,"",IF((AD358+AN358)&gt;0,AD358+AN358,""))</f>
        <v/>
      </c>
      <c r="I358" s="18" t="str">
        <f>IF(_Engine!$P$7=0,"",IF((AE358+AO358)&gt;0,AE358+AO358,""))</f>
        <v/>
      </c>
      <c r="J358" s="18" t="str">
        <f>IF(_Engine!$P$8=0,"",IF((AF358+AP358)&gt;0,AF358+AP358,""))</f>
        <v/>
      </c>
      <c r="K358" s="18" t="str">
        <f>IF(_Engine!$P$9=0,"",IF((AG358+AQ358)&gt;0,AG358+AQ358,""))</f>
        <v/>
      </c>
      <c r="L358" s="18" t="str">
        <f>IF(_Engine!$P$10=0,"",IF((AH358+AR358)&gt;0,AH358+AR358,""))</f>
        <v/>
      </c>
      <c r="M358" s="18" t="str">
        <f>IF(_Engine!$P$11=0,"",IF((AI358+AS358)&gt;0,AI358+AS358,""))</f>
        <v/>
      </c>
      <c r="N358" s="18" t="str">
        <f>IF(_Engine!$P$12=0,"",IF((AJ358+AT358)&gt;0,AJ358+AT358,""))</f>
        <v/>
      </c>
      <c r="O358" s="27">
        <f t="shared" si="16"/>
        <v>0</v>
      </c>
      <c r="Q358" s="28">
        <f>IF(AND(_Engine!$P$3=1,AU357&gt;0),ROUND(AU357*_Engine!$N$3/12,2),0)</f>
        <v>0</v>
      </c>
      <c r="R358" s="28">
        <f>IF(AND(_Engine!$P$4=1,AV357&gt;0),ROUND(AV357*_Engine!$N$4/12,2),0)</f>
        <v>0</v>
      </c>
      <c r="S358" s="28">
        <f>IF(AND(_Engine!$P$5=1,AW357&gt;0),ROUND(AW357*_Engine!$N$5/12,2),0)</f>
        <v>0</v>
      </c>
      <c r="T358" s="28">
        <f>IF(AND(_Engine!$P$6=1,AX357&gt;0),ROUND(AX357*_Engine!$N$6/12,2),0)</f>
        <v>0</v>
      </c>
      <c r="U358" s="28">
        <f>IF(AND(_Engine!$P$7=1,AY357&gt;0),ROUND(AY357*_Engine!$N$7/12,2),0)</f>
        <v>0</v>
      </c>
      <c r="V358" s="28">
        <f>IF(AND(_Engine!$P$8=1,AZ357&gt;0),ROUND(AZ357*_Engine!$N$8/12,2),0)</f>
        <v>0</v>
      </c>
      <c r="W358" s="28">
        <f>IF(AND(_Engine!$P$9=1,BA357&gt;0),ROUND(BA357*_Engine!$N$9/12,2),0)</f>
        <v>0</v>
      </c>
      <c r="X358" s="28">
        <f>IF(AND(_Engine!$P$10=1,BB357&gt;0),ROUND(BB357*_Engine!$N$10/12,2),0)</f>
        <v>0</v>
      </c>
      <c r="Y358" s="28">
        <f>IF(AND(_Engine!$P$11=1,BC357&gt;0),ROUND(BC357*_Engine!$N$11/12,2),0)</f>
        <v>0</v>
      </c>
      <c r="Z358" s="28">
        <f>IF(AND(_Engine!$P$12=1,BD357&gt;0),ROUND(BD357*_Engine!$N$12/12,2),0)</f>
        <v>0</v>
      </c>
      <c r="AA358" s="28">
        <f>IF(AND(_Engine!$P$3=1,AU357&gt;0),ROUND(MIN(_Engine!$O$3,AU357+Q358),2),0)</f>
        <v>0</v>
      </c>
      <c r="AB358" s="28">
        <f>IF(AND(_Engine!$P$4=1,AV357&gt;0),ROUND(MIN(_Engine!$O$4,AV357+R358),2),0)</f>
        <v>0</v>
      </c>
      <c r="AC358" s="28">
        <f>IF(AND(_Engine!$P$5=1,AW357&gt;0),ROUND(MIN(_Engine!$O$5,AW357+S358),2),0)</f>
        <v>0</v>
      </c>
      <c r="AD358" s="28">
        <f>IF(AND(_Engine!$P$6=1,AX357&gt;0),ROUND(MIN(_Engine!$O$6,AX357+T358),2),0)</f>
        <v>0</v>
      </c>
      <c r="AE358" s="28">
        <f>IF(AND(_Engine!$P$7=1,AY357&gt;0),ROUND(MIN(_Engine!$O$7,AY357+U358),2),0)</f>
        <v>0</v>
      </c>
      <c r="AF358" s="28">
        <f>IF(AND(_Engine!$P$8=1,AZ357&gt;0),ROUND(MIN(_Engine!$O$8,AZ357+V358),2),0)</f>
        <v>0</v>
      </c>
      <c r="AG358" s="28">
        <f>IF(AND(_Engine!$P$9=1,BA357&gt;0),ROUND(MIN(_Engine!$O$9,BA357+W358),2),0)</f>
        <v>0</v>
      </c>
      <c r="AH358" s="28">
        <f>IF(AND(_Engine!$P$10=1,BB357&gt;0),ROUND(MIN(_Engine!$O$10,BB357+X358),2),0)</f>
        <v>0</v>
      </c>
      <c r="AI358" s="28">
        <f>IF(AND(_Engine!$P$11=1,BC357&gt;0),ROUND(MIN(_Engine!$O$11,BC357+Y358),2),0)</f>
        <v>0</v>
      </c>
      <c r="AJ358" s="28">
        <f>IF(AND(_Engine!$P$12=1,BD357&gt;0),ROUND(MIN(_Engine!$O$12,BD357+Z358),2),0)</f>
        <v>0</v>
      </c>
      <c r="AK358" s="28">
        <f>IF(AND(_Engine!$P$3=1,AU357&gt;0),ROUND(MAX(0,MIN(AU357+Q358-AA358,BE358-0)),2),0)</f>
        <v>0</v>
      </c>
      <c r="AL358" s="28">
        <f>IF(AND(_Engine!$P$4=1,AV357&gt;0),ROUND(MAX(0,MIN(AV357+R358-AB358,BE358-SUM(AK358:AK358))),2),0)</f>
        <v>0</v>
      </c>
      <c r="AM358" s="28">
        <f>IF(AND(_Engine!$P$5=1,AW357&gt;0),ROUND(MAX(0,MIN(AW357+S358-AC358,BE358-SUM(AK358:AL358))),2),0)</f>
        <v>0</v>
      </c>
      <c r="AN358" s="28">
        <f>IF(AND(_Engine!$P$6=1,AX357&gt;0),ROUND(MAX(0,MIN(AX357+T358-AD358,BE358-SUM(AK358:AM358))),2),0)</f>
        <v>0</v>
      </c>
      <c r="AO358" s="28">
        <f>IF(AND(_Engine!$P$7=1,AY357&gt;0),ROUND(MAX(0,MIN(AY357+U358-AE358,BE358-SUM(AK358:AN358))),2),0)</f>
        <v>0</v>
      </c>
      <c r="AP358" s="28">
        <f>IF(AND(_Engine!$P$8=1,AZ357&gt;0),ROUND(MAX(0,MIN(AZ357+V358-AF358,BE358-SUM(AK358:AO358))),2),0)</f>
        <v>0</v>
      </c>
      <c r="AQ358" s="28">
        <f>IF(AND(_Engine!$P$9=1,BA357&gt;0),ROUND(MAX(0,MIN(BA357+W358-AG358,BE358-SUM(AK358:AP358))),2),0)</f>
        <v>0</v>
      </c>
      <c r="AR358" s="28">
        <f>IF(AND(_Engine!$P$10=1,BB357&gt;0),ROUND(MAX(0,MIN(BB357+X358-AH358,BE358-SUM(AK358:AQ358))),2),0)</f>
        <v>0</v>
      </c>
      <c r="AS358" s="28">
        <f>IF(AND(_Engine!$P$11=1,BC357&gt;0),ROUND(MAX(0,MIN(BC357+Y358-AI358,BE358-SUM(AK358:AR358))),2),0)</f>
        <v>0</v>
      </c>
      <c r="AT358" s="28">
        <f>IF(AND(_Engine!$P$12=1,BD357&gt;0),ROUND(MAX(0,MIN(BD357+Z358-AJ358,BE358-SUM(AK358:AS358))),2),0)</f>
        <v>0</v>
      </c>
      <c r="AU358" s="28">
        <f>IF(_Engine!$P$3=1,MAX(0,ROUND(AU357+Q358-AA358-AK358,2)),0)</f>
        <v>0</v>
      </c>
      <c r="AV358" s="28">
        <f>IF(_Engine!$P$4=1,MAX(0,ROUND(AV357+R358-AB358-AL358,2)),0)</f>
        <v>0</v>
      </c>
      <c r="AW358" s="28">
        <f>IF(_Engine!$P$5=1,MAX(0,ROUND(AW357+S358-AC358-AM358,2)),0)</f>
        <v>0</v>
      </c>
      <c r="AX358" s="28">
        <f>IF(_Engine!$P$6=1,MAX(0,ROUND(AX357+T358-AD358-AN358,2)),0)</f>
        <v>0</v>
      </c>
      <c r="AY358" s="28">
        <f>IF(_Engine!$P$7=1,MAX(0,ROUND(AY357+U358-AE358-AO358,2)),0)</f>
        <v>0</v>
      </c>
      <c r="AZ358" s="28">
        <f>IF(_Engine!$P$8=1,MAX(0,ROUND(AZ357+V358-AF358-AP358,2)),0)</f>
        <v>0</v>
      </c>
      <c r="BA358" s="28">
        <f>IF(_Engine!$P$9=1,MAX(0,ROUND(BA357+W358-AG358-AQ358,2)),0)</f>
        <v>0</v>
      </c>
      <c r="BB358" s="28">
        <f>IF(_Engine!$P$10=1,MAX(0,ROUND(BB357+X358-AH358-AR358,2)),0)</f>
        <v>0</v>
      </c>
      <c r="BC358" s="28">
        <f>IF(_Engine!$P$11=1,MAX(0,ROUND(BC357+Y358-AI358-AS358,2)),0)</f>
        <v>0</v>
      </c>
      <c r="BD358" s="28">
        <f>IF(_Engine!$P$12=1,MAX(0,ROUND(BD357+Z358-AJ358-AT358,2)),0)</f>
        <v>0</v>
      </c>
      <c r="BE358" s="28">
        <f>ROUND(IFERROR('Debt Planner'!$C$8,0)+IFERROR(C358,0)+MAX(0,_Engine!$E$14-SUM(AA358:AJ358)),2)</f>
        <v>0</v>
      </c>
    </row>
    <row r="359" spans="1:57" x14ac:dyDescent="0.3">
      <c r="A359" s="24">
        <v>351</v>
      </c>
      <c r="B359" s="25">
        <f t="shared" ca="1" si="17"/>
        <v>56847</v>
      </c>
      <c r="C359" s="26">
        <v>0</v>
      </c>
      <c r="D359" s="27">
        <f t="shared" si="15"/>
        <v>0</v>
      </c>
      <c r="E359" s="18" t="str">
        <f>IF(_Engine!$P$3=0,"",IF((AA359+AK359)&gt;0,AA359+AK359,""))</f>
        <v/>
      </c>
      <c r="F359" s="18" t="str">
        <f>IF(_Engine!$P$4=0,"",IF((AB359+AL359)&gt;0,AB359+AL359,""))</f>
        <v/>
      </c>
      <c r="G359" s="18" t="str">
        <f>IF(_Engine!$P$5=0,"",IF((AC359+AM359)&gt;0,AC359+AM359,""))</f>
        <v/>
      </c>
      <c r="H359" s="18" t="str">
        <f>IF(_Engine!$P$6=0,"",IF((AD359+AN359)&gt;0,AD359+AN359,""))</f>
        <v/>
      </c>
      <c r="I359" s="18" t="str">
        <f>IF(_Engine!$P$7=0,"",IF((AE359+AO359)&gt;0,AE359+AO359,""))</f>
        <v/>
      </c>
      <c r="J359" s="18" t="str">
        <f>IF(_Engine!$P$8=0,"",IF((AF359+AP359)&gt;0,AF359+AP359,""))</f>
        <v/>
      </c>
      <c r="K359" s="18" t="str">
        <f>IF(_Engine!$P$9=0,"",IF((AG359+AQ359)&gt;0,AG359+AQ359,""))</f>
        <v/>
      </c>
      <c r="L359" s="18" t="str">
        <f>IF(_Engine!$P$10=0,"",IF((AH359+AR359)&gt;0,AH359+AR359,""))</f>
        <v/>
      </c>
      <c r="M359" s="18" t="str">
        <f>IF(_Engine!$P$11=0,"",IF((AI359+AS359)&gt;0,AI359+AS359,""))</f>
        <v/>
      </c>
      <c r="N359" s="18" t="str">
        <f>IF(_Engine!$P$12=0,"",IF((AJ359+AT359)&gt;0,AJ359+AT359,""))</f>
        <v/>
      </c>
      <c r="O359" s="27">
        <f t="shared" si="16"/>
        <v>0</v>
      </c>
      <c r="Q359" s="28">
        <f>IF(AND(_Engine!$P$3=1,AU358&gt;0),ROUND(AU358*_Engine!$N$3/12,2),0)</f>
        <v>0</v>
      </c>
      <c r="R359" s="28">
        <f>IF(AND(_Engine!$P$4=1,AV358&gt;0),ROUND(AV358*_Engine!$N$4/12,2),0)</f>
        <v>0</v>
      </c>
      <c r="S359" s="28">
        <f>IF(AND(_Engine!$P$5=1,AW358&gt;0),ROUND(AW358*_Engine!$N$5/12,2),0)</f>
        <v>0</v>
      </c>
      <c r="T359" s="28">
        <f>IF(AND(_Engine!$P$6=1,AX358&gt;0),ROUND(AX358*_Engine!$N$6/12,2),0)</f>
        <v>0</v>
      </c>
      <c r="U359" s="28">
        <f>IF(AND(_Engine!$P$7=1,AY358&gt;0),ROUND(AY358*_Engine!$N$7/12,2),0)</f>
        <v>0</v>
      </c>
      <c r="V359" s="28">
        <f>IF(AND(_Engine!$P$8=1,AZ358&gt;0),ROUND(AZ358*_Engine!$N$8/12,2),0)</f>
        <v>0</v>
      </c>
      <c r="W359" s="28">
        <f>IF(AND(_Engine!$P$9=1,BA358&gt;0),ROUND(BA358*_Engine!$N$9/12,2),0)</f>
        <v>0</v>
      </c>
      <c r="X359" s="28">
        <f>IF(AND(_Engine!$P$10=1,BB358&gt;0),ROUND(BB358*_Engine!$N$10/12,2),0)</f>
        <v>0</v>
      </c>
      <c r="Y359" s="28">
        <f>IF(AND(_Engine!$P$11=1,BC358&gt;0),ROUND(BC358*_Engine!$N$11/12,2),0)</f>
        <v>0</v>
      </c>
      <c r="Z359" s="28">
        <f>IF(AND(_Engine!$P$12=1,BD358&gt;0),ROUND(BD358*_Engine!$N$12/12,2),0)</f>
        <v>0</v>
      </c>
      <c r="AA359" s="28">
        <f>IF(AND(_Engine!$P$3=1,AU358&gt;0),ROUND(MIN(_Engine!$O$3,AU358+Q359),2),0)</f>
        <v>0</v>
      </c>
      <c r="AB359" s="28">
        <f>IF(AND(_Engine!$P$4=1,AV358&gt;0),ROUND(MIN(_Engine!$O$4,AV358+R359),2),0)</f>
        <v>0</v>
      </c>
      <c r="AC359" s="28">
        <f>IF(AND(_Engine!$P$5=1,AW358&gt;0),ROUND(MIN(_Engine!$O$5,AW358+S359),2),0)</f>
        <v>0</v>
      </c>
      <c r="AD359" s="28">
        <f>IF(AND(_Engine!$P$6=1,AX358&gt;0),ROUND(MIN(_Engine!$O$6,AX358+T359),2),0)</f>
        <v>0</v>
      </c>
      <c r="AE359" s="28">
        <f>IF(AND(_Engine!$P$7=1,AY358&gt;0),ROUND(MIN(_Engine!$O$7,AY358+U359),2),0)</f>
        <v>0</v>
      </c>
      <c r="AF359" s="28">
        <f>IF(AND(_Engine!$P$8=1,AZ358&gt;0),ROUND(MIN(_Engine!$O$8,AZ358+V359),2),0)</f>
        <v>0</v>
      </c>
      <c r="AG359" s="28">
        <f>IF(AND(_Engine!$P$9=1,BA358&gt;0),ROUND(MIN(_Engine!$O$9,BA358+W359),2),0)</f>
        <v>0</v>
      </c>
      <c r="AH359" s="28">
        <f>IF(AND(_Engine!$P$10=1,BB358&gt;0),ROUND(MIN(_Engine!$O$10,BB358+X359),2),0)</f>
        <v>0</v>
      </c>
      <c r="AI359" s="28">
        <f>IF(AND(_Engine!$P$11=1,BC358&gt;0),ROUND(MIN(_Engine!$O$11,BC358+Y359),2),0)</f>
        <v>0</v>
      </c>
      <c r="AJ359" s="28">
        <f>IF(AND(_Engine!$P$12=1,BD358&gt;0),ROUND(MIN(_Engine!$O$12,BD358+Z359),2),0)</f>
        <v>0</v>
      </c>
      <c r="AK359" s="28">
        <f>IF(AND(_Engine!$P$3=1,AU358&gt;0),ROUND(MAX(0,MIN(AU358+Q359-AA359,BE359-0)),2),0)</f>
        <v>0</v>
      </c>
      <c r="AL359" s="28">
        <f>IF(AND(_Engine!$P$4=1,AV358&gt;0),ROUND(MAX(0,MIN(AV358+R359-AB359,BE359-SUM(AK359:AK359))),2),0)</f>
        <v>0</v>
      </c>
      <c r="AM359" s="28">
        <f>IF(AND(_Engine!$P$5=1,AW358&gt;0),ROUND(MAX(0,MIN(AW358+S359-AC359,BE359-SUM(AK359:AL359))),2),0)</f>
        <v>0</v>
      </c>
      <c r="AN359" s="28">
        <f>IF(AND(_Engine!$P$6=1,AX358&gt;0),ROUND(MAX(0,MIN(AX358+T359-AD359,BE359-SUM(AK359:AM359))),2),0)</f>
        <v>0</v>
      </c>
      <c r="AO359" s="28">
        <f>IF(AND(_Engine!$P$7=1,AY358&gt;0),ROUND(MAX(0,MIN(AY358+U359-AE359,BE359-SUM(AK359:AN359))),2),0)</f>
        <v>0</v>
      </c>
      <c r="AP359" s="28">
        <f>IF(AND(_Engine!$P$8=1,AZ358&gt;0),ROUND(MAX(0,MIN(AZ358+V359-AF359,BE359-SUM(AK359:AO359))),2),0)</f>
        <v>0</v>
      </c>
      <c r="AQ359" s="28">
        <f>IF(AND(_Engine!$P$9=1,BA358&gt;0),ROUND(MAX(0,MIN(BA358+W359-AG359,BE359-SUM(AK359:AP359))),2),0)</f>
        <v>0</v>
      </c>
      <c r="AR359" s="28">
        <f>IF(AND(_Engine!$P$10=1,BB358&gt;0),ROUND(MAX(0,MIN(BB358+X359-AH359,BE359-SUM(AK359:AQ359))),2),0)</f>
        <v>0</v>
      </c>
      <c r="AS359" s="28">
        <f>IF(AND(_Engine!$P$11=1,BC358&gt;0),ROUND(MAX(0,MIN(BC358+Y359-AI359,BE359-SUM(AK359:AR359))),2),0)</f>
        <v>0</v>
      </c>
      <c r="AT359" s="28">
        <f>IF(AND(_Engine!$P$12=1,BD358&gt;0),ROUND(MAX(0,MIN(BD358+Z359-AJ359,BE359-SUM(AK359:AS359))),2),0)</f>
        <v>0</v>
      </c>
      <c r="AU359" s="28">
        <f>IF(_Engine!$P$3=1,MAX(0,ROUND(AU358+Q359-AA359-AK359,2)),0)</f>
        <v>0</v>
      </c>
      <c r="AV359" s="28">
        <f>IF(_Engine!$P$4=1,MAX(0,ROUND(AV358+R359-AB359-AL359,2)),0)</f>
        <v>0</v>
      </c>
      <c r="AW359" s="28">
        <f>IF(_Engine!$P$5=1,MAX(0,ROUND(AW358+S359-AC359-AM359,2)),0)</f>
        <v>0</v>
      </c>
      <c r="AX359" s="28">
        <f>IF(_Engine!$P$6=1,MAX(0,ROUND(AX358+T359-AD359-AN359,2)),0)</f>
        <v>0</v>
      </c>
      <c r="AY359" s="28">
        <f>IF(_Engine!$P$7=1,MAX(0,ROUND(AY358+U359-AE359-AO359,2)),0)</f>
        <v>0</v>
      </c>
      <c r="AZ359" s="28">
        <f>IF(_Engine!$P$8=1,MAX(0,ROUND(AZ358+V359-AF359-AP359,2)),0)</f>
        <v>0</v>
      </c>
      <c r="BA359" s="28">
        <f>IF(_Engine!$P$9=1,MAX(0,ROUND(BA358+W359-AG359-AQ359,2)),0)</f>
        <v>0</v>
      </c>
      <c r="BB359" s="28">
        <f>IF(_Engine!$P$10=1,MAX(0,ROUND(BB358+X359-AH359-AR359,2)),0)</f>
        <v>0</v>
      </c>
      <c r="BC359" s="28">
        <f>IF(_Engine!$P$11=1,MAX(0,ROUND(BC358+Y359-AI359-AS359,2)),0)</f>
        <v>0</v>
      </c>
      <c r="BD359" s="28">
        <f>IF(_Engine!$P$12=1,MAX(0,ROUND(BD358+Z359-AJ359-AT359,2)),0)</f>
        <v>0</v>
      </c>
      <c r="BE359" s="28">
        <f>ROUND(IFERROR('Debt Planner'!$C$8,0)+IFERROR(C359,0)+MAX(0,_Engine!$E$14-SUM(AA359:AJ359)),2)</f>
        <v>0</v>
      </c>
    </row>
    <row r="360" spans="1:57" x14ac:dyDescent="0.3">
      <c r="A360" s="24">
        <v>352</v>
      </c>
      <c r="B360" s="25">
        <f t="shared" ca="1" si="17"/>
        <v>56878</v>
      </c>
      <c r="C360" s="26">
        <v>0</v>
      </c>
      <c r="D360" s="27">
        <f t="shared" si="15"/>
        <v>0</v>
      </c>
      <c r="E360" s="18" t="str">
        <f>IF(_Engine!$P$3=0,"",IF((AA360+AK360)&gt;0,AA360+AK360,""))</f>
        <v/>
      </c>
      <c r="F360" s="18" t="str">
        <f>IF(_Engine!$P$4=0,"",IF((AB360+AL360)&gt;0,AB360+AL360,""))</f>
        <v/>
      </c>
      <c r="G360" s="18" t="str">
        <f>IF(_Engine!$P$5=0,"",IF((AC360+AM360)&gt;0,AC360+AM360,""))</f>
        <v/>
      </c>
      <c r="H360" s="18" t="str">
        <f>IF(_Engine!$P$6=0,"",IF((AD360+AN360)&gt;0,AD360+AN360,""))</f>
        <v/>
      </c>
      <c r="I360" s="18" t="str">
        <f>IF(_Engine!$P$7=0,"",IF((AE360+AO360)&gt;0,AE360+AO360,""))</f>
        <v/>
      </c>
      <c r="J360" s="18" t="str">
        <f>IF(_Engine!$P$8=0,"",IF((AF360+AP360)&gt;0,AF360+AP360,""))</f>
        <v/>
      </c>
      <c r="K360" s="18" t="str">
        <f>IF(_Engine!$P$9=0,"",IF((AG360+AQ360)&gt;0,AG360+AQ360,""))</f>
        <v/>
      </c>
      <c r="L360" s="18" t="str">
        <f>IF(_Engine!$P$10=0,"",IF((AH360+AR360)&gt;0,AH360+AR360,""))</f>
        <v/>
      </c>
      <c r="M360" s="18" t="str">
        <f>IF(_Engine!$P$11=0,"",IF((AI360+AS360)&gt;0,AI360+AS360,""))</f>
        <v/>
      </c>
      <c r="N360" s="18" t="str">
        <f>IF(_Engine!$P$12=0,"",IF((AJ360+AT360)&gt;0,AJ360+AT360,""))</f>
        <v/>
      </c>
      <c r="O360" s="27">
        <f t="shared" si="16"/>
        <v>0</v>
      </c>
      <c r="Q360" s="28">
        <f>IF(AND(_Engine!$P$3=1,AU359&gt;0),ROUND(AU359*_Engine!$N$3/12,2),0)</f>
        <v>0</v>
      </c>
      <c r="R360" s="28">
        <f>IF(AND(_Engine!$P$4=1,AV359&gt;0),ROUND(AV359*_Engine!$N$4/12,2),0)</f>
        <v>0</v>
      </c>
      <c r="S360" s="28">
        <f>IF(AND(_Engine!$P$5=1,AW359&gt;0),ROUND(AW359*_Engine!$N$5/12,2),0)</f>
        <v>0</v>
      </c>
      <c r="T360" s="28">
        <f>IF(AND(_Engine!$P$6=1,AX359&gt;0),ROUND(AX359*_Engine!$N$6/12,2),0)</f>
        <v>0</v>
      </c>
      <c r="U360" s="28">
        <f>IF(AND(_Engine!$P$7=1,AY359&gt;0),ROUND(AY359*_Engine!$N$7/12,2),0)</f>
        <v>0</v>
      </c>
      <c r="V360" s="28">
        <f>IF(AND(_Engine!$P$8=1,AZ359&gt;0),ROUND(AZ359*_Engine!$N$8/12,2),0)</f>
        <v>0</v>
      </c>
      <c r="W360" s="28">
        <f>IF(AND(_Engine!$P$9=1,BA359&gt;0),ROUND(BA359*_Engine!$N$9/12,2),0)</f>
        <v>0</v>
      </c>
      <c r="X360" s="28">
        <f>IF(AND(_Engine!$P$10=1,BB359&gt;0),ROUND(BB359*_Engine!$N$10/12,2),0)</f>
        <v>0</v>
      </c>
      <c r="Y360" s="28">
        <f>IF(AND(_Engine!$P$11=1,BC359&gt;0),ROUND(BC359*_Engine!$N$11/12,2),0)</f>
        <v>0</v>
      </c>
      <c r="Z360" s="28">
        <f>IF(AND(_Engine!$P$12=1,BD359&gt;0),ROUND(BD359*_Engine!$N$12/12,2),0)</f>
        <v>0</v>
      </c>
      <c r="AA360" s="28">
        <f>IF(AND(_Engine!$P$3=1,AU359&gt;0),ROUND(MIN(_Engine!$O$3,AU359+Q360),2),0)</f>
        <v>0</v>
      </c>
      <c r="AB360" s="28">
        <f>IF(AND(_Engine!$P$4=1,AV359&gt;0),ROUND(MIN(_Engine!$O$4,AV359+R360),2),0)</f>
        <v>0</v>
      </c>
      <c r="AC360" s="28">
        <f>IF(AND(_Engine!$P$5=1,AW359&gt;0),ROUND(MIN(_Engine!$O$5,AW359+S360),2),0)</f>
        <v>0</v>
      </c>
      <c r="AD360" s="28">
        <f>IF(AND(_Engine!$P$6=1,AX359&gt;0),ROUND(MIN(_Engine!$O$6,AX359+T360),2),0)</f>
        <v>0</v>
      </c>
      <c r="AE360" s="28">
        <f>IF(AND(_Engine!$P$7=1,AY359&gt;0),ROUND(MIN(_Engine!$O$7,AY359+U360),2),0)</f>
        <v>0</v>
      </c>
      <c r="AF360" s="28">
        <f>IF(AND(_Engine!$P$8=1,AZ359&gt;0),ROUND(MIN(_Engine!$O$8,AZ359+V360),2),0)</f>
        <v>0</v>
      </c>
      <c r="AG360" s="28">
        <f>IF(AND(_Engine!$P$9=1,BA359&gt;0),ROUND(MIN(_Engine!$O$9,BA359+W360),2),0)</f>
        <v>0</v>
      </c>
      <c r="AH360" s="28">
        <f>IF(AND(_Engine!$P$10=1,BB359&gt;0),ROUND(MIN(_Engine!$O$10,BB359+X360),2),0)</f>
        <v>0</v>
      </c>
      <c r="AI360" s="28">
        <f>IF(AND(_Engine!$P$11=1,BC359&gt;0),ROUND(MIN(_Engine!$O$11,BC359+Y360),2),0)</f>
        <v>0</v>
      </c>
      <c r="AJ360" s="28">
        <f>IF(AND(_Engine!$P$12=1,BD359&gt;0),ROUND(MIN(_Engine!$O$12,BD359+Z360),2),0)</f>
        <v>0</v>
      </c>
      <c r="AK360" s="28">
        <f>IF(AND(_Engine!$P$3=1,AU359&gt;0),ROUND(MAX(0,MIN(AU359+Q360-AA360,BE360-0)),2),0)</f>
        <v>0</v>
      </c>
      <c r="AL360" s="28">
        <f>IF(AND(_Engine!$P$4=1,AV359&gt;0),ROUND(MAX(0,MIN(AV359+R360-AB360,BE360-SUM(AK360:AK360))),2),0)</f>
        <v>0</v>
      </c>
      <c r="AM360" s="28">
        <f>IF(AND(_Engine!$P$5=1,AW359&gt;0),ROUND(MAX(0,MIN(AW359+S360-AC360,BE360-SUM(AK360:AL360))),2),0)</f>
        <v>0</v>
      </c>
      <c r="AN360" s="28">
        <f>IF(AND(_Engine!$P$6=1,AX359&gt;0),ROUND(MAX(0,MIN(AX359+T360-AD360,BE360-SUM(AK360:AM360))),2),0)</f>
        <v>0</v>
      </c>
      <c r="AO360" s="28">
        <f>IF(AND(_Engine!$P$7=1,AY359&gt;0),ROUND(MAX(0,MIN(AY359+U360-AE360,BE360-SUM(AK360:AN360))),2),0)</f>
        <v>0</v>
      </c>
      <c r="AP360" s="28">
        <f>IF(AND(_Engine!$P$8=1,AZ359&gt;0),ROUND(MAX(0,MIN(AZ359+V360-AF360,BE360-SUM(AK360:AO360))),2),0)</f>
        <v>0</v>
      </c>
      <c r="AQ360" s="28">
        <f>IF(AND(_Engine!$P$9=1,BA359&gt;0),ROUND(MAX(0,MIN(BA359+W360-AG360,BE360-SUM(AK360:AP360))),2),0)</f>
        <v>0</v>
      </c>
      <c r="AR360" s="28">
        <f>IF(AND(_Engine!$P$10=1,BB359&gt;0),ROUND(MAX(0,MIN(BB359+X360-AH360,BE360-SUM(AK360:AQ360))),2),0)</f>
        <v>0</v>
      </c>
      <c r="AS360" s="28">
        <f>IF(AND(_Engine!$P$11=1,BC359&gt;0),ROUND(MAX(0,MIN(BC359+Y360-AI360,BE360-SUM(AK360:AR360))),2),0)</f>
        <v>0</v>
      </c>
      <c r="AT360" s="28">
        <f>IF(AND(_Engine!$P$12=1,BD359&gt;0),ROUND(MAX(0,MIN(BD359+Z360-AJ360,BE360-SUM(AK360:AS360))),2),0)</f>
        <v>0</v>
      </c>
      <c r="AU360" s="28">
        <f>IF(_Engine!$P$3=1,MAX(0,ROUND(AU359+Q360-AA360-AK360,2)),0)</f>
        <v>0</v>
      </c>
      <c r="AV360" s="28">
        <f>IF(_Engine!$P$4=1,MAX(0,ROUND(AV359+R360-AB360-AL360,2)),0)</f>
        <v>0</v>
      </c>
      <c r="AW360" s="28">
        <f>IF(_Engine!$P$5=1,MAX(0,ROUND(AW359+S360-AC360-AM360,2)),0)</f>
        <v>0</v>
      </c>
      <c r="AX360" s="28">
        <f>IF(_Engine!$P$6=1,MAX(0,ROUND(AX359+T360-AD360-AN360,2)),0)</f>
        <v>0</v>
      </c>
      <c r="AY360" s="28">
        <f>IF(_Engine!$P$7=1,MAX(0,ROUND(AY359+U360-AE360-AO360,2)),0)</f>
        <v>0</v>
      </c>
      <c r="AZ360" s="28">
        <f>IF(_Engine!$P$8=1,MAX(0,ROUND(AZ359+V360-AF360-AP360,2)),0)</f>
        <v>0</v>
      </c>
      <c r="BA360" s="28">
        <f>IF(_Engine!$P$9=1,MAX(0,ROUND(BA359+W360-AG360-AQ360,2)),0)</f>
        <v>0</v>
      </c>
      <c r="BB360" s="28">
        <f>IF(_Engine!$P$10=1,MAX(0,ROUND(BB359+X360-AH360-AR360,2)),0)</f>
        <v>0</v>
      </c>
      <c r="BC360" s="28">
        <f>IF(_Engine!$P$11=1,MAX(0,ROUND(BC359+Y360-AI360-AS360,2)),0)</f>
        <v>0</v>
      </c>
      <c r="BD360" s="28">
        <f>IF(_Engine!$P$12=1,MAX(0,ROUND(BD359+Z360-AJ360-AT360,2)),0)</f>
        <v>0</v>
      </c>
      <c r="BE360" s="28">
        <f>ROUND(IFERROR('Debt Planner'!$C$8,0)+IFERROR(C360,0)+MAX(0,_Engine!$E$14-SUM(AA360:AJ360)),2)</f>
        <v>0</v>
      </c>
    </row>
    <row r="361" spans="1:57" x14ac:dyDescent="0.3">
      <c r="A361" s="24">
        <v>353</v>
      </c>
      <c r="B361" s="25">
        <f t="shared" ca="1" si="17"/>
        <v>56908</v>
      </c>
      <c r="C361" s="26">
        <v>0</v>
      </c>
      <c r="D361" s="27">
        <f t="shared" si="15"/>
        <v>0</v>
      </c>
      <c r="E361" s="18" t="str">
        <f>IF(_Engine!$P$3=0,"",IF((AA361+AK361)&gt;0,AA361+AK361,""))</f>
        <v/>
      </c>
      <c r="F361" s="18" t="str">
        <f>IF(_Engine!$P$4=0,"",IF((AB361+AL361)&gt;0,AB361+AL361,""))</f>
        <v/>
      </c>
      <c r="G361" s="18" t="str">
        <f>IF(_Engine!$P$5=0,"",IF((AC361+AM361)&gt;0,AC361+AM361,""))</f>
        <v/>
      </c>
      <c r="H361" s="18" t="str">
        <f>IF(_Engine!$P$6=0,"",IF((AD361+AN361)&gt;0,AD361+AN361,""))</f>
        <v/>
      </c>
      <c r="I361" s="18" t="str">
        <f>IF(_Engine!$P$7=0,"",IF((AE361+AO361)&gt;0,AE361+AO361,""))</f>
        <v/>
      </c>
      <c r="J361" s="18" t="str">
        <f>IF(_Engine!$P$8=0,"",IF((AF361+AP361)&gt;0,AF361+AP361,""))</f>
        <v/>
      </c>
      <c r="K361" s="18" t="str">
        <f>IF(_Engine!$P$9=0,"",IF((AG361+AQ361)&gt;0,AG361+AQ361,""))</f>
        <v/>
      </c>
      <c r="L361" s="18" t="str">
        <f>IF(_Engine!$P$10=0,"",IF((AH361+AR361)&gt;0,AH361+AR361,""))</f>
        <v/>
      </c>
      <c r="M361" s="18" t="str">
        <f>IF(_Engine!$P$11=0,"",IF((AI361+AS361)&gt;0,AI361+AS361,""))</f>
        <v/>
      </c>
      <c r="N361" s="18" t="str">
        <f>IF(_Engine!$P$12=0,"",IF((AJ361+AT361)&gt;0,AJ361+AT361,""))</f>
        <v/>
      </c>
      <c r="O361" s="27">
        <f t="shared" si="16"/>
        <v>0</v>
      </c>
      <c r="Q361" s="28">
        <f>IF(AND(_Engine!$P$3=1,AU360&gt;0),ROUND(AU360*_Engine!$N$3/12,2),0)</f>
        <v>0</v>
      </c>
      <c r="R361" s="28">
        <f>IF(AND(_Engine!$P$4=1,AV360&gt;0),ROUND(AV360*_Engine!$N$4/12,2),0)</f>
        <v>0</v>
      </c>
      <c r="S361" s="28">
        <f>IF(AND(_Engine!$P$5=1,AW360&gt;0),ROUND(AW360*_Engine!$N$5/12,2),0)</f>
        <v>0</v>
      </c>
      <c r="T361" s="28">
        <f>IF(AND(_Engine!$P$6=1,AX360&gt;0),ROUND(AX360*_Engine!$N$6/12,2),0)</f>
        <v>0</v>
      </c>
      <c r="U361" s="28">
        <f>IF(AND(_Engine!$P$7=1,AY360&gt;0),ROUND(AY360*_Engine!$N$7/12,2),0)</f>
        <v>0</v>
      </c>
      <c r="V361" s="28">
        <f>IF(AND(_Engine!$P$8=1,AZ360&gt;0),ROUND(AZ360*_Engine!$N$8/12,2),0)</f>
        <v>0</v>
      </c>
      <c r="W361" s="28">
        <f>IF(AND(_Engine!$P$9=1,BA360&gt;0),ROUND(BA360*_Engine!$N$9/12,2),0)</f>
        <v>0</v>
      </c>
      <c r="X361" s="28">
        <f>IF(AND(_Engine!$P$10=1,BB360&gt;0),ROUND(BB360*_Engine!$N$10/12,2),0)</f>
        <v>0</v>
      </c>
      <c r="Y361" s="28">
        <f>IF(AND(_Engine!$P$11=1,BC360&gt;0),ROUND(BC360*_Engine!$N$11/12,2),0)</f>
        <v>0</v>
      </c>
      <c r="Z361" s="28">
        <f>IF(AND(_Engine!$P$12=1,BD360&gt;0),ROUND(BD360*_Engine!$N$12/12,2),0)</f>
        <v>0</v>
      </c>
      <c r="AA361" s="28">
        <f>IF(AND(_Engine!$P$3=1,AU360&gt;0),ROUND(MIN(_Engine!$O$3,AU360+Q361),2),0)</f>
        <v>0</v>
      </c>
      <c r="AB361" s="28">
        <f>IF(AND(_Engine!$P$4=1,AV360&gt;0),ROUND(MIN(_Engine!$O$4,AV360+R361),2),0)</f>
        <v>0</v>
      </c>
      <c r="AC361" s="28">
        <f>IF(AND(_Engine!$P$5=1,AW360&gt;0),ROUND(MIN(_Engine!$O$5,AW360+S361),2),0)</f>
        <v>0</v>
      </c>
      <c r="AD361" s="28">
        <f>IF(AND(_Engine!$P$6=1,AX360&gt;0),ROUND(MIN(_Engine!$O$6,AX360+T361),2),0)</f>
        <v>0</v>
      </c>
      <c r="AE361" s="28">
        <f>IF(AND(_Engine!$P$7=1,AY360&gt;0),ROUND(MIN(_Engine!$O$7,AY360+U361),2),0)</f>
        <v>0</v>
      </c>
      <c r="AF361" s="28">
        <f>IF(AND(_Engine!$P$8=1,AZ360&gt;0),ROUND(MIN(_Engine!$O$8,AZ360+V361),2),0)</f>
        <v>0</v>
      </c>
      <c r="AG361" s="28">
        <f>IF(AND(_Engine!$P$9=1,BA360&gt;0),ROUND(MIN(_Engine!$O$9,BA360+W361),2),0)</f>
        <v>0</v>
      </c>
      <c r="AH361" s="28">
        <f>IF(AND(_Engine!$P$10=1,BB360&gt;0),ROUND(MIN(_Engine!$O$10,BB360+X361),2),0)</f>
        <v>0</v>
      </c>
      <c r="AI361" s="28">
        <f>IF(AND(_Engine!$P$11=1,BC360&gt;0),ROUND(MIN(_Engine!$O$11,BC360+Y361),2),0)</f>
        <v>0</v>
      </c>
      <c r="AJ361" s="28">
        <f>IF(AND(_Engine!$P$12=1,BD360&gt;0),ROUND(MIN(_Engine!$O$12,BD360+Z361),2),0)</f>
        <v>0</v>
      </c>
      <c r="AK361" s="28">
        <f>IF(AND(_Engine!$P$3=1,AU360&gt;0),ROUND(MAX(0,MIN(AU360+Q361-AA361,BE361-0)),2),0)</f>
        <v>0</v>
      </c>
      <c r="AL361" s="28">
        <f>IF(AND(_Engine!$P$4=1,AV360&gt;0),ROUND(MAX(0,MIN(AV360+R361-AB361,BE361-SUM(AK361:AK361))),2),0)</f>
        <v>0</v>
      </c>
      <c r="AM361" s="28">
        <f>IF(AND(_Engine!$P$5=1,AW360&gt;0),ROUND(MAX(0,MIN(AW360+S361-AC361,BE361-SUM(AK361:AL361))),2),0)</f>
        <v>0</v>
      </c>
      <c r="AN361" s="28">
        <f>IF(AND(_Engine!$P$6=1,AX360&gt;0),ROUND(MAX(0,MIN(AX360+T361-AD361,BE361-SUM(AK361:AM361))),2),0)</f>
        <v>0</v>
      </c>
      <c r="AO361" s="28">
        <f>IF(AND(_Engine!$P$7=1,AY360&gt;0),ROUND(MAX(0,MIN(AY360+U361-AE361,BE361-SUM(AK361:AN361))),2),0)</f>
        <v>0</v>
      </c>
      <c r="AP361" s="28">
        <f>IF(AND(_Engine!$P$8=1,AZ360&gt;0),ROUND(MAX(0,MIN(AZ360+V361-AF361,BE361-SUM(AK361:AO361))),2),0)</f>
        <v>0</v>
      </c>
      <c r="AQ361" s="28">
        <f>IF(AND(_Engine!$P$9=1,BA360&gt;0),ROUND(MAX(0,MIN(BA360+W361-AG361,BE361-SUM(AK361:AP361))),2),0)</f>
        <v>0</v>
      </c>
      <c r="AR361" s="28">
        <f>IF(AND(_Engine!$P$10=1,BB360&gt;0),ROUND(MAX(0,MIN(BB360+X361-AH361,BE361-SUM(AK361:AQ361))),2),0)</f>
        <v>0</v>
      </c>
      <c r="AS361" s="28">
        <f>IF(AND(_Engine!$P$11=1,BC360&gt;0),ROUND(MAX(0,MIN(BC360+Y361-AI361,BE361-SUM(AK361:AR361))),2),0)</f>
        <v>0</v>
      </c>
      <c r="AT361" s="28">
        <f>IF(AND(_Engine!$P$12=1,BD360&gt;0),ROUND(MAX(0,MIN(BD360+Z361-AJ361,BE361-SUM(AK361:AS361))),2),0)</f>
        <v>0</v>
      </c>
      <c r="AU361" s="28">
        <f>IF(_Engine!$P$3=1,MAX(0,ROUND(AU360+Q361-AA361-AK361,2)),0)</f>
        <v>0</v>
      </c>
      <c r="AV361" s="28">
        <f>IF(_Engine!$P$4=1,MAX(0,ROUND(AV360+R361-AB361-AL361,2)),0)</f>
        <v>0</v>
      </c>
      <c r="AW361" s="28">
        <f>IF(_Engine!$P$5=1,MAX(0,ROUND(AW360+S361-AC361-AM361,2)),0)</f>
        <v>0</v>
      </c>
      <c r="AX361" s="28">
        <f>IF(_Engine!$P$6=1,MAX(0,ROUND(AX360+T361-AD361-AN361,2)),0)</f>
        <v>0</v>
      </c>
      <c r="AY361" s="28">
        <f>IF(_Engine!$P$7=1,MAX(0,ROUND(AY360+U361-AE361-AO361,2)),0)</f>
        <v>0</v>
      </c>
      <c r="AZ361" s="28">
        <f>IF(_Engine!$P$8=1,MAX(0,ROUND(AZ360+V361-AF361-AP361,2)),0)</f>
        <v>0</v>
      </c>
      <c r="BA361" s="28">
        <f>IF(_Engine!$P$9=1,MAX(0,ROUND(BA360+W361-AG361-AQ361,2)),0)</f>
        <v>0</v>
      </c>
      <c r="BB361" s="28">
        <f>IF(_Engine!$P$10=1,MAX(0,ROUND(BB360+X361-AH361-AR361,2)),0)</f>
        <v>0</v>
      </c>
      <c r="BC361" s="28">
        <f>IF(_Engine!$P$11=1,MAX(0,ROUND(BC360+Y361-AI361-AS361,2)),0)</f>
        <v>0</v>
      </c>
      <c r="BD361" s="28">
        <f>IF(_Engine!$P$12=1,MAX(0,ROUND(BD360+Z361-AJ361-AT361,2)),0)</f>
        <v>0</v>
      </c>
      <c r="BE361" s="28">
        <f>ROUND(IFERROR('Debt Planner'!$C$8,0)+IFERROR(C361,0)+MAX(0,_Engine!$E$14-SUM(AA361:AJ361)),2)</f>
        <v>0</v>
      </c>
    </row>
    <row r="362" spans="1:57" x14ac:dyDescent="0.3">
      <c r="A362" s="24">
        <v>354</v>
      </c>
      <c r="B362" s="25">
        <f t="shared" ca="1" si="17"/>
        <v>56939</v>
      </c>
      <c r="C362" s="26">
        <v>0</v>
      </c>
      <c r="D362" s="27">
        <f t="shared" si="15"/>
        <v>0</v>
      </c>
      <c r="E362" s="18" t="str">
        <f>IF(_Engine!$P$3=0,"",IF((AA362+AK362)&gt;0,AA362+AK362,""))</f>
        <v/>
      </c>
      <c r="F362" s="18" t="str">
        <f>IF(_Engine!$P$4=0,"",IF((AB362+AL362)&gt;0,AB362+AL362,""))</f>
        <v/>
      </c>
      <c r="G362" s="18" t="str">
        <f>IF(_Engine!$P$5=0,"",IF((AC362+AM362)&gt;0,AC362+AM362,""))</f>
        <v/>
      </c>
      <c r="H362" s="18" t="str">
        <f>IF(_Engine!$P$6=0,"",IF((AD362+AN362)&gt;0,AD362+AN362,""))</f>
        <v/>
      </c>
      <c r="I362" s="18" t="str">
        <f>IF(_Engine!$P$7=0,"",IF((AE362+AO362)&gt;0,AE362+AO362,""))</f>
        <v/>
      </c>
      <c r="J362" s="18" t="str">
        <f>IF(_Engine!$P$8=0,"",IF((AF362+AP362)&gt;0,AF362+AP362,""))</f>
        <v/>
      </c>
      <c r="K362" s="18" t="str">
        <f>IF(_Engine!$P$9=0,"",IF((AG362+AQ362)&gt;0,AG362+AQ362,""))</f>
        <v/>
      </c>
      <c r="L362" s="18" t="str">
        <f>IF(_Engine!$P$10=0,"",IF((AH362+AR362)&gt;0,AH362+AR362,""))</f>
        <v/>
      </c>
      <c r="M362" s="18" t="str">
        <f>IF(_Engine!$P$11=0,"",IF((AI362+AS362)&gt;0,AI362+AS362,""))</f>
        <v/>
      </c>
      <c r="N362" s="18" t="str">
        <f>IF(_Engine!$P$12=0,"",IF((AJ362+AT362)&gt;0,AJ362+AT362,""))</f>
        <v/>
      </c>
      <c r="O362" s="27">
        <f t="shared" si="16"/>
        <v>0</v>
      </c>
      <c r="Q362" s="28">
        <f>IF(AND(_Engine!$P$3=1,AU361&gt;0),ROUND(AU361*_Engine!$N$3/12,2),0)</f>
        <v>0</v>
      </c>
      <c r="R362" s="28">
        <f>IF(AND(_Engine!$P$4=1,AV361&gt;0),ROUND(AV361*_Engine!$N$4/12,2),0)</f>
        <v>0</v>
      </c>
      <c r="S362" s="28">
        <f>IF(AND(_Engine!$P$5=1,AW361&gt;0),ROUND(AW361*_Engine!$N$5/12,2),0)</f>
        <v>0</v>
      </c>
      <c r="T362" s="28">
        <f>IF(AND(_Engine!$P$6=1,AX361&gt;0),ROUND(AX361*_Engine!$N$6/12,2),0)</f>
        <v>0</v>
      </c>
      <c r="U362" s="28">
        <f>IF(AND(_Engine!$P$7=1,AY361&gt;0),ROUND(AY361*_Engine!$N$7/12,2),0)</f>
        <v>0</v>
      </c>
      <c r="V362" s="28">
        <f>IF(AND(_Engine!$P$8=1,AZ361&gt;0),ROUND(AZ361*_Engine!$N$8/12,2),0)</f>
        <v>0</v>
      </c>
      <c r="W362" s="28">
        <f>IF(AND(_Engine!$P$9=1,BA361&gt;0),ROUND(BA361*_Engine!$N$9/12,2),0)</f>
        <v>0</v>
      </c>
      <c r="X362" s="28">
        <f>IF(AND(_Engine!$P$10=1,BB361&gt;0),ROUND(BB361*_Engine!$N$10/12,2),0)</f>
        <v>0</v>
      </c>
      <c r="Y362" s="28">
        <f>IF(AND(_Engine!$P$11=1,BC361&gt;0),ROUND(BC361*_Engine!$N$11/12,2),0)</f>
        <v>0</v>
      </c>
      <c r="Z362" s="28">
        <f>IF(AND(_Engine!$P$12=1,BD361&gt;0),ROUND(BD361*_Engine!$N$12/12,2),0)</f>
        <v>0</v>
      </c>
      <c r="AA362" s="28">
        <f>IF(AND(_Engine!$P$3=1,AU361&gt;0),ROUND(MIN(_Engine!$O$3,AU361+Q362),2),0)</f>
        <v>0</v>
      </c>
      <c r="AB362" s="28">
        <f>IF(AND(_Engine!$P$4=1,AV361&gt;0),ROUND(MIN(_Engine!$O$4,AV361+R362),2),0)</f>
        <v>0</v>
      </c>
      <c r="AC362" s="28">
        <f>IF(AND(_Engine!$P$5=1,AW361&gt;0),ROUND(MIN(_Engine!$O$5,AW361+S362),2),0)</f>
        <v>0</v>
      </c>
      <c r="AD362" s="28">
        <f>IF(AND(_Engine!$P$6=1,AX361&gt;0),ROUND(MIN(_Engine!$O$6,AX361+T362),2),0)</f>
        <v>0</v>
      </c>
      <c r="AE362" s="28">
        <f>IF(AND(_Engine!$P$7=1,AY361&gt;0),ROUND(MIN(_Engine!$O$7,AY361+U362),2),0)</f>
        <v>0</v>
      </c>
      <c r="AF362" s="28">
        <f>IF(AND(_Engine!$P$8=1,AZ361&gt;0),ROUND(MIN(_Engine!$O$8,AZ361+V362),2),0)</f>
        <v>0</v>
      </c>
      <c r="AG362" s="28">
        <f>IF(AND(_Engine!$P$9=1,BA361&gt;0),ROUND(MIN(_Engine!$O$9,BA361+W362),2),0)</f>
        <v>0</v>
      </c>
      <c r="AH362" s="28">
        <f>IF(AND(_Engine!$P$10=1,BB361&gt;0),ROUND(MIN(_Engine!$O$10,BB361+X362),2),0)</f>
        <v>0</v>
      </c>
      <c r="AI362" s="28">
        <f>IF(AND(_Engine!$P$11=1,BC361&gt;0),ROUND(MIN(_Engine!$O$11,BC361+Y362),2),0)</f>
        <v>0</v>
      </c>
      <c r="AJ362" s="28">
        <f>IF(AND(_Engine!$P$12=1,BD361&gt;0),ROUND(MIN(_Engine!$O$12,BD361+Z362),2),0)</f>
        <v>0</v>
      </c>
      <c r="AK362" s="28">
        <f>IF(AND(_Engine!$P$3=1,AU361&gt;0),ROUND(MAX(0,MIN(AU361+Q362-AA362,BE362-0)),2),0)</f>
        <v>0</v>
      </c>
      <c r="AL362" s="28">
        <f>IF(AND(_Engine!$P$4=1,AV361&gt;0),ROUND(MAX(0,MIN(AV361+R362-AB362,BE362-SUM(AK362:AK362))),2),0)</f>
        <v>0</v>
      </c>
      <c r="AM362" s="28">
        <f>IF(AND(_Engine!$P$5=1,AW361&gt;0),ROUND(MAX(0,MIN(AW361+S362-AC362,BE362-SUM(AK362:AL362))),2),0)</f>
        <v>0</v>
      </c>
      <c r="AN362" s="28">
        <f>IF(AND(_Engine!$P$6=1,AX361&gt;0),ROUND(MAX(0,MIN(AX361+T362-AD362,BE362-SUM(AK362:AM362))),2),0)</f>
        <v>0</v>
      </c>
      <c r="AO362" s="28">
        <f>IF(AND(_Engine!$P$7=1,AY361&gt;0),ROUND(MAX(0,MIN(AY361+U362-AE362,BE362-SUM(AK362:AN362))),2),0)</f>
        <v>0</v>
      </c>
      <c r="AP362" s="28">
        <f>IF(AND(_Engine!$P$8=1,AZ361&gt;0),ROUND(MAX(0,MIN(AZ361+V362-AF362,BE362-SUM(AK362:AO362))),2),0)</f>
        <v>0</v>
      </c>
      <c r="AQ362" s="28">
        <f>IF(AND(_Engine!$P$9=1,BA361&gt;0),ROUND(MAX(0,MIN(BA361+W362-AG362,BE362-SUM(AK362:AP362))),2),0)</f>
        <v>0</v>
      </c>
      <c r="AR362" s="28">
        <f>IF(AND(_Engine!$P$10=1,BB361&gt;0),ROUND(MAX(0,MIN(BB361+X362-AH362,BE362-SUM(AK362:AQ362))),2),0)</f>
        <v>0</v>
      </c>
      <c r="AS362" s="28">
        <f>IF(AND(_Engine!$P$11=1,BC361&gt;0),ROUND(MAX(0,MIN(BC361+Y362-AI362,BE362-SUM(AK362:AR362))),2),0)</f>
        <v>0</v>
      </c>
      <c r="AT362" s="28">
        <f>IF(AND(_Engine!$P$12=1,BD361&gt;0),ROUND(MAX(0,MIN(BD361+Z362-AJ362,BE362-SUM(AK362:AS362))),2),0)</f>
        <v>0</v>
      </c>
      <c r="AU362" s="28">
        <f>IF(_Engine!$P$3=1,MAX(0,ROUND(AU361+Q362-AA362-AK362,2)),0)</f>
        <v>0</v>
      </c>
      <c r="AV362" s="28">
        <f>IF(_Engine!$P$4=1,MAX(0,ROUND(AV361+R362-AB362-AL362,2)),0)</f>
        <v>0</v>
      </c>
      <c r="AW362" s="28">
        <f>IF(_Engine!$P$5=1,MAX(0,ROUND(AW361+S362-AC362-AM362,2)),0)</f>
        <v>0</v>
      </c>
      <c r="AX362" s="28">
        <f>IF(_Engine!$P$6=1,MAX(0,ROUND(AX361+T362-AD362-AN362,2)),0)</f>
        <v>0</v>
      </c>
      <c r="AY362" s="28">
        <f>IF(_Engine!$P$7=1,MAX(0,ROUND(AY361+U362-AE362-AO362,2)),0)</f>
        <v>0</v>
      </c>
      <c r="AZ362" s="28">
        <f>IF(_Engine!$P$8=1,MAX(0,ROUND(AZ361+V362-AF362-AP362,2)),0)</f>
        <v>0</v>
      </c>
      <c r="BA362" s="28">
        <f>IF(_Engine!$P$9=1,MAX(0,ROUND(BA361+W362-AG362-AQ362,2)),0)</f>
        <v>0</v>
      </c>
      <c r="BB362" s="28">
        <f>IF(_Engine!$P$10=1,MAX(0,ROUND(BB361+X362-AH362-AR362,2)),0)</f>
        <v>0</v>
      </c>
      <c r="BC362" s="28">
        <f>IF(_Engine!$P$11=1,MAX(0,ROUND(BC361+Y362-AI362-AS362,2)),0)</f>
        <v>0</v>
      </c>
      <c r="BD362" s="28">
        <f>IF(_Engine!$P$12=1,MAX(0,ROUND(BD361+Z362-AJ362-AT362,2)),0)</f>
        <v>0</v>
      </c>
      <c r="BE362" s="28">
        <f>ROUND(IFERROR('Debt Planner'!$C$8,0)+IFERROR(C362,0)+MAX(0,_Engine!$E$14-SUM(AA362:AJ362)),2)</f>
        <v>0</v>
      </c>
    </row>
    <row r="363" spans="1:57" x14ac:dyDescent="0.3">
      <c r="A363" s="24">
        <v>355</v>
      </c>
      <c r="B363" s="25">
        <f t="shared" ca="1" si="17"/>
        <v>56969</v>
      </c>
      <c r="C363" s="26">
        <v>0</v>
      </c>
      <c r="D363" s="27">
        <f t="shared" si="15"/>
        <v>0</v>
      </c>
      <c r="E363" s="18" t="str">
        <f>IF(_Engine!$P$3=0,"",IF((AA363+AK363)&gt;0,AA363+AK363,""))</f>
        <v/>
      </c>
      <c r="F363" s="18" t="str">
        <f>IF(_Engine!$P$4=0,"",IF((AB363+AL363)&gt;0,AB363+AL363,""))</f>
        <v/>
      </c>
      <c r="G363" s="18" t="str">
        <f>IF(_Engine!$P$5=0,"",IF((AC363+AM363)&gt;0,AC363+AM363,""))</f>
        <v/>
      </c>
      <c r="H363" s="18" t="str">
        <f>IF(_Engine!$P$6=0,"",IF((AD363+AN363)&gt;0,AD363+AN363,""))</f>
        <v/>
      </c>
      <c r="I363" s="18" t="str">
        <f>IF(_Engine!$P$7=0,"",IF((AE363+AO363)&gt;0,AE363+AO363,""))</f>
        <v/>
      </c>
      <c r="J363" s="18" t="str">
        <f>IF(_Engine!$P$8=0,"",IF((AF363+AP363)&gt;0,AF363+AP363,""))</f>
        <v/>
      </c>
      <c r="K363" s="18" t="str">
        <f>IF(_Engine!$P$9=0,"",IF((AG363+AQ363)&gt;0,AG363+AQ363,""))</f>
        <v/>
      </c>
      <c r="L363" s="18" t="str">
        <f>IF(_Engine!$P$10=0,"",IF((AH363+AR363)&gt;0,AH363+AR363,""))</f>
        <v/>
      </c>
      <c r="M363" s="18" t="str">
        <f>IF(_Engine!$P$11=0,"",IF((AI363+AS363)&gt;0,AI363+AS363,""))</f>
        <v/>
      </c>
      <c r="N363" s="18" t="str">
        <f>IF(_Engine!$P$12=0,"",IF((AJ363+AT363)&gt;0,AJ363+AT363,""))</f>
        <v/>
      </c>
      <c r="O363" s="27">
        <f t="shared" si="16"/>
        <v>0</v>
      </c>
      <c r="Q363" s="28">
        <f>IF(AND(_Engine!$P$3=1,AU362&gt;0),ROUND(AU362*_Engine!$N$3/12,2),0)</f>
        <v>0</v>
      </c>
      <c r="R363" s="28">
        <f>IF(AND(_Engine!$P$4=1,AV362&gt;0),ROUND(AV362*_Engine!$N$4/12,2),0)</f>
        <v>0</v>
      </c>
      <c r="S363" s="28">
        <f>IF(AND(_Engine!$P$5=1,AW362&gt;0),ROUND(AW362*_Engine!$N$5/12,2),0)</f>
        <v>0</v>
      </c>
      <c r="T363" s="28">
        <f>IF(AND(_Engine!$P$6=1,AX362&gt;0),ROUND(AX362*_Engine!$N$6/12,2),0)</f>
        <v>0</v>
      </c>
      <c r="U363" s="28">
        <f>IF(AND(_Engine!$P$7=1,AY362&gt;0),ROUND(AY362*_Engine!$N$7/12,2),0)</f>
        <v>0</v>
      </c>
      <c r="V363" s="28">
        <f>IF(AND(_Engine!$P$8=1,AZ362&gt;0),ROUND(AZ362*_Engine!$N$8/12,2),0)</f>
        <v>0</v>
      </c>
      <c r="W363" s="28">
        <f>IF(AND(_Engine!$P$9=1,BA362&gt;0),ROUND(BA362*_Engine!$N$9/12,2),0)</f>
        <v>0</v>
      </c>
      <c r="X363" s="28">
        <f>IF(AND(_Engine!$P$10=1,BB362&gt;0),ROUND(BB362*_Engine!$N$10/12,2),0)</f>
        <v>0</v>
      </c>
      <c r="Y363" s="28">
        <f>IF(AND(_Engine!$P$11=1,BC362&gt;0),ROUND(BC362*_Engine!$N$11/12,2),0)</f>
        <v>0</v>
      </c>
      <c r="Z363" s="28">
        <f>IF(AND(_Engine!$P$12=1,BD362&gt;0),ROUND(BD362*_Engine!$N$12/12,2),0)</f>
        <v>0</v>
      </c>
      <c r="AA363" s="28">
        <f>IF(AND(_Engine!$P$3=1,AU362&gt;0),ROUND(MIN(_Engine!$O$3,AU362+Q363),2),0)</f>
        <v>0</v>
      </c>
      <c r="AB363" s="28">
        <f>IF(AND(_Engine!$P$4=1,AV362&gt;0),ROUND(MIN(_Engine!$O$4,AV362+R363),2),0)</f>
        <v>0</v>
      </c>
      <c r="AC363" s="28">
        <f>IF(AND(_Engine!$P$5=1,AW362&gt;0),ROUND(MIN(_Engine!$O$5,AW362+S363),2),0)</f>
        <v>0</v>
      </c>
      <c r="AD363" s="28">
        <f>IF(AND(_Engine!$P$6=1,AX362&gt;0),ROUND(MIN(_Engine!$O$6,AX362+T363),2),0)</f>
        <v>0</v>
      </c>
      <c r="AE363" s="28">
        <f>IF(AND(_Engine!$P$7=1,AY362&gt;0),ROUND(MIN(_Engine!$O$7,AY362+U363),2),0)</f>
        <v>0</v>
      </c>
      <c r="AF363" s="28">
        <f>IF(AND(_Engine!$P$8=1,AZ362&gt;0),ROUND(MIN(_Engine!$O$8,AZ362+V363),2),0)</f>
        <v>0</v>
      </c>
      <c r="AG363" s="28">
        <f>IF(AND(_Engine!$P$9=1,BA362&gt;0),ROUND(MIN(_Engine!$O$9,BA362+W363),2),0)</f>
        <v>0</v>
      </c>
      <c r="AH363" s="28">
        <f>IF(AND(_Engine!$P$10=1,BB362&gt;0),ROUND(MIN(_Engine!$O$10,BB362+X363),2),0)</f>
        <v>0</v>
      </c>
      <c r="AI363" s="28">
        <f>IF(AND(_Engine!$P$11=1,BC362&gt;0),ROUND(MIN(_Engine!$O$11,BC362+Y363),2),0)</f>
        <v>0</v>
      </c>
      <c r="AJ363" s="28">
        <f>IF(AND(_Engine!$P$12=1,BD362&gt;0),ROUND(MIN(_Engine!$O$12,BD362+Z363),2),0)</f>
        <v>0</v>
      </c>
      <c r="AK363" s="28">
        <f>IF(AND(_Engine!$P$3=1,AU362&gt;0),ROUND(MAX(0,MIN(AU362+Q363-AA363,BE363-0)),2),0)</f>
        <v>0</v>
      </c>
      <c r="AL363" s="28">
        <f>IF(AND(_Engine!$P$4=1,AV362&gt;0),ROUND(MAX(0,MIN(AV362+R363-AB363,BE363-SUM(AK363:AK363))),2),0)</f>
        <v>0</v>
      </c>
      <c r="AM363" s="28">
        <f>IF(AND(_Engine!$P$5=1,AW362&gt;0),ROUND(MAX(0,MIN(AW362+S363-AC363,BE363-SUM(AK363:AL363))),2),0)</f>
        <v>0</v>
      </c>
      <c r="AN363" s="28">
        <f>IF(AND(_Engine!$P$6=1,AX362&gt;0),ROUND(MAX(0,MIN(AX362+T363-AD363,BE363-SUM(AK363:AM363))),2),0)</f>
        <v>0</v>
      </c>
      <c r="AO363" s="28">
        <f>IF(AND(_Engine!$P$7=1,AY362&gt;0),ROUND(MAX(0,MIN(AY362+U363-AE363,BE363-SUM(AK363:AN363))),2),0)</f>
        <v>0</v>
      </c>
      <c r="AP363" s="28">
        <f>IF(AND(_Engine!$P$8=1,AZ362&gt;0),ROUND(MAX(0,MIN(AZ362+V363-AF363,BE363-SUM(AK363:AO363))),2),0)</f>
        <v>0</v>
      </c>
      <c r="AQ363" s="28">
        <f>IF(AND(_Engine!$P$9=1,BA362&gt;0),ROUND(MAX(0,MIN(BA362+W363-AG363,BE363-SUM(AK363:AP363))),2),0)</f>
        <v>0</v>
      </c>
      <c r="AR363" s="28">
        <f>IF(AND(_Engine!$P$10=1,BB362&gt;0),ROUND(MAX(0,MIN(BB362+X363-AH363,BE363-SUM(AK363:AQ363))),2),0)</f>
        <v>0</v>
      </c>
      <c r="AS363" s="28">
        <f>IF(AND(_Engine!$P$11=1,BC362&gt;0),ROUND(MAX(0,MIN(BC362+Y363-AI363,BE363-SUM(AK363:AR363))),2),0)</f>
        <v>0</v>
      </c>
      <c r="AT363" s="28">
        <f>IF(AND(_Engine!$P$12=1,BD362&gt;0),ROUND(MAX(0,MIN(BD362+Z363-AJ363,BE363-SUM(AK363:AS363))),2),0)</f>
        <v>0</v>
      </c>
      <c r="AU363" s="28">
        <f>IF(_Engine!$P$3=1,MAX(0,ROUND(AU362+Q363-AA363-AK363,2)),0)</f>
        <v>0</v>
      </c>
      <c r="AV363" s="28">
        <f>IF(_Engine!$P$4=1,MAX(0,ROUND(AV362+R363-AB363-AL363,2)),0)</f>
        <v>0</v>
      </c>
      <c r="AW363" s="28">
        <f>IF(_Engine!$P$5=1,MAX(0,ROUND(AW362+S363-AC363-AM363,2)),0)</f>
        <v>0</v>
      </c>
      <c r="AX363" s="28">
        <f>IF(_Engine!$P$6=1,MAX(0,ROUND(AX362+T363-AD363-AN363,2)),0)</f>
        <v>0</v>
      </c>
      <c r="AY363" s="28">
        <f>IF(_Engine!$P$7=1,MAX(0,ROUND(AY362+U363-AE363-AO363,2)),0)</f>
        <v>0</v>
      </c>
      <c r="AZ363" s="28">
        <f>IF(_Engine!$P$8=1,MAX(0,ROUND(AZ362+V363-AF363-AP363,2)),0)</f>
        <v>0</v>
      </c>
      <c r="BA363" s="28">
        <f>IF(_Engine!$P$9=1,MAX(0,ROUND(BA362+W363-AG363-AQ363,2)),0)</f>
        <v>0</v>
      </c>
      <c r="BB363" s="28">
        <f>IF(_Engine!$P$10=1,MAX(0,ROUND(BB362+X363-AH363-AR363,2)),0)</f>
        <v>0</v>
      </c>
      <c r="BC363" s="28">
        <f>IF(_Engine!$P$11=1,MAX(0,ROUND(BC362+Y363-AI363-AS363,2)),0)</f>
        <v>0</v>
      </c>
      <c r="BD363" s="28">
        <f>IF(_Engine!$P$12=1,MAX(0,ROUND(BD362+Z363-AJ363-AT363,2)),0)</f>
        <v>0</v>
      </c>
      <c r="BE363" s="28">
        <f>ROUND(IFERROR('Debt Planner'!$C$8,0)+IFERROR(C363,0)+MAX(0,_Engine!$E$14-SUM(AA363:AJ363)),2)</f>
        <v>0</v>
      </c>
    </row>
    <row r="364" spans="1:57" x14ac:dyDescent="0.3">
      <c r="A364" s="24">
        <v>356</v>
      </c>
      <c r="B364" s="25">
        <f t="shared" ca="1" si="17"/>
        <v>57000</v>
      </c>
      <c r="C364" s="26">
        <v>0</v>
      </c>
      <c r="D364" s="27">
        <f t="shared" si="15"/>
        <v>0</v>
      </c>
      <c r="E364" s="18" t="str">
        <f>IF(_Engine!$P$3=0,"",IF((AA364+AK364)&gt;0,AA364+AK364,""))</f>
        <v/>
      </c>
      <c r="F364" s="18" t="str">
        <f>IF(_Engine!$P$4=0,"",IF((AB364+AL364)&gt;0,AB364+AL364,""))</f>
        <v/>
      </c>
      <c r="G364" s="18" t="str">
        <f>IF(_Engine!$P$5=0,"",IF((AC364+AM364)&gt;0,AC364+AM364,""))</f>
        <v/>
      </c>
      <c r="H364" s="18" t="str">
        <f>IF(_Engine!$P$6=0,"",IF((AD364+AN364)&gt;0,AD364+AN364,""))</f>
        <v/>
      </c>
      <c r="I364" s="18" t="str">
        <f>IF(_Engine!$P$7=0,"",IF((AE364+AO364)&gt;0,AE364+AO364,""))</f>
        <v/>
      </c>
      <c r="J364" s="18" t="str">
        <f>IF(_Engine!$P$8=0,"",IF((AF364+AP364)&gt;0,AF364+AP364,""))</f>
        <v/>
      </c>
      <c r="K364" s="18" t="str">
        <f>IF(_Engine!$P$9=0,"",IF((AG364+AQ364)&gt;0,AG364+AQ364,""))</f>
        <v/>
      </c>
      <c r="L364" s="18" t="str">
        <f>IF(_Engine!$P$10=0,"",IF((AH364+AR364)&gt;0,AH364+AR364,""))</f>
        <v/>
      </c>
      <c r="M364" s="18" t="str">
        <f>IF(_Engine!$P$11=0,"",IF((AI364+AS364)&gt;0,AI364+AS364,""))</f>
        <v/>
      </c>
      <c r="N364" s="18" t="str">
        <f>IF(_Engine!$P$12=0,"",IF((AJ364+AT364)&gt;0,AJ364+AT364,""))</f>
        <v/>
      </c>
      <c r="O364" s="27">
        <f t="shared" si="16"/>
        <v>0</v>
      </c>
      <c r="Q364" s="28">
        <f>IF(AND(_Engine!$P$3=1,AU363&gt;0),ROUND(AU363*_Engine!$N$3/12,2),0)</f>
        <v>0</v>
      </c>
      <c r="R364" s="28">
        <f>IF(AND(_Engine!$P$4=1,AV363&gt;0),ROUND(AV363*_Engine!$N$4/12,2),0)</f>
        <v>0</v>
      </c>
      <c r="S364" s="28">
        <f>IF(AND(_Engine!$P$5=1,AW363&gt;0),ROUND(AW363*_Engine!$N$5/12,2),0)</f>
        <v>0</v>
      </c>
      <c r="T364" s="28">
        <f>IF(AND(_Engine!$P$6=1,AX363&gt;0),ROUND(AX363*_Engine!$N$6/12,2),0)</f>
        <v>0</v>
      </c>
      <c r="U364" s="28">
        <f>IF(AND(_Engine!$P$7=1,AY363&gt;0),ROUND(AY363*_Engine!$N$7/12,2),0)</f>
        <v>0</v>
      </c>
      <c r="V364" s="28">
        <f>IF(AND(_Engine!$P$8=1,AZ363&gt;0),ROUND(AZ363*_Engine!$N$8/12,2),0)</f>
        <v>0</v>
      </c>
      <c r="W364" s="28">
        <f>IF(AND(_Engine!$P$9=1,BA363&gt;0),ROUND(BA363*_Engine!$N$9/12,2),0)</f>
        <v>0</v>
      </c>
      <c r="X364" s="28">
        <f>IF(AND(_Engine!$P$10=1,BB363&gt;0),ROUND(BB363*_Engine!$N$10/12,2),0)</f>
        <v>0</v>
      </c>
      <c r="Y364" s="28">
        <f>IF(AND(_Engine!$P$11=1,BC363&gt;0),ROUND(BC363*_Engine!$N$11/12,2),0)</f>
        <v>0</v>
      </c>
      <c r="Z364" s="28">
        <f>IF(AND(_Engine!$P$12=1,BD363&gt;0),ROUND(BD363*_Engine!$N$12/12,2),0)</f>
        <v>0</v>
      </c>
      <c r="AA364" s="28">
        <f>IF(AND(_Engine!$P$3=1,AU363&gt;0),ROUND(MIN(_Engine!$O$3,AU363+Q364),2),0)</f>
        <v>0</v>
      </c>
      <c r="AB364" s="28">
        <f>IF(AND(_Engine!$P$4=1,AV363&gt;0),ROUND(MIN(_Engine!$O$4,AV363+R364),2),0)</f>
        <v>0</v>
      </c>
      <c r="AC364" s="28">
        <f>IF(AND(_Engine!$P$5=1,AW363&gt;0),ROUND(MIN(_Engine!$O$5,AW363+S364),2),0)</f>
        <v>0</v>
      </c>
      <c r="AD364" s="28">
        <f>IF(AND(_Engine!$P$6=1,AX363&gt;0),ROUND(MIN(_Engine!$O$6,AX363+T364),2),0)</f>
        <v>0</v>
      </c>
      <c r="AE364" s="28">
        <f>IF(AND(_Engine!$P$7=1,AY363&gt;0),ROUND(MIN(_Engine!$O$7,AY363+U364),2),0)</f>
        <v>0</v>
      </c>
      <c r="AF364" s="28">
        <f>IF(AND(_Engine!$P$8=1,AZ363&gt;0),ROUND(MIN(_Engine!$O$8,AZ363+V364),2),0)</f>
        <v>0</v>
      </c>
      <c r="AG364" s="28">
        <f>IF(AND(_Engine!$P$9=1,BA363&gt;0),ROUND(MIN(_Engine!$O$9,BA363+W364),2),0)</f>
        <v>0</v>
      </c>
      <c r="AH364" s="28">
        <f>IF(AND(_Engine!$P$10=1,BB363&gt;0),ROUND(MIN(_Engine!$O$10,BB363+X364),2),0)</f>
        <v>0</v>
      </c>
      <c r="AI364" s="28">
        <f>IF(AND(_Engine!$P$11=1,BC363&gt;0),ROUND(MIN(_Engine!$O$11,BC363+Y364),2),0)</f>
        <v>0</v>
      </c>
      <c r="AJ364" s="28">
        <f>IF(AND(_Engine!$P$12=1,BD363&gt;0),ROUND(MIN(_Engine!$O$12,BD363+Z364),2),0)</f>
        <v>0</v>
      </c>
      <c r="AK364" s="28">
        <f>IF(AND(_Engine!$P$3=1,AU363&gt;0),ROUND(MAX(0,MIN(AU363+Q364-AA364,BE364-0)),2),0)</f>
        <v>0</v>
      </c>
      <c r="AL364" s="28">
        <f>IF(AND(_Engine!$P$4=1,AV363&gt;0),ROUND(MAX(0,MIN(AV363+R364-AB364,BE364-SUM(AK364:AK364))),2),0)</f>
        <v>0</v>
      </c>
      <c r="AM364" s="28">
        <f>IF(AND(_Engine!$P$5=1,AW363&gt;0),ROUND(MAX(0,MIN(AW363+S364-AC364,BE364-SUM(AK364:AL364))),2),0)</f>
        <v>0</v>
      </c>
      <c r="AN364" s="28">
        <f>IF(AND(_Engine!$P$6=1,AX363&gt;0),ROUND(MAX(0,MIN(AX363+T364-AD364,BE364-SUM(AK364:AM364))),2),0)</f>
        <v>0</v>
      </c>
      <c r="AO364" s="28">
        <f>IF(AND(_Engine!$P$7=1,AY363&gt;0),ROUND(MAX(0,MIN(AY363+U364-AE364,BE364-SUM(AK364:AN364))),2),0)</f>
        <v>0</v>
      </c>
      <c r="AP364" s="28">
        <f>IF(AND(_Engine!$P$8=1,AZ363&gt;0),ROUND(MAX(0,MIN(AZ363+V364-AF364,BE364-SUM(AK364:AO364))),2),0)</f>
        <v>0</v>
      </c>
      <c r="AQ364" s="28">
        <f>IF(AND(_Engine!$P$9=1,BA363&gt;0),ROUND(MAX(0,MIN(BA363+W364-AG364,BE364-SUM(AK364:AP364))),2),0)</f>
        <v>0</v>
      </c>
      <c r="AR364" s="28">
        <f>IF(AND(_Engine!$P$10=1,BB363&gt;0),ROUND(MAX(0,MIN(BB363+X364-AH364,BE364-SUM(AK364:AQ364))),2),0)</f>
        <v>0</v>
      </c>
      <c r="AS364" s="28">
        <f>IF(AND(_Engine!$P$11=1,BC363&gt;0),ROUND(MAX(0,MIN(BC363+Y364-AI364,BE364-SUM(AK364:AR364))),2),0)</f>
        <v>0</v>
      </c>
      <c r="AT364" s="28">
        <f>IF(AND(_Engine!$P$12=1,BD363&gt;0),ROUND(MAX(0,MIN(BD363+Z364-AJ364,BE364-SUM(AK364:AS364))),2),0)</f>
        <v>0</v>
      </c>
      <c r="AU364" s="28">
        <f>IF(_Engine!$P$3=1,MAX(0,ROUND(AU363+Q364-AA364-AK364,2)),0)</f>
        <v>0</v>
      </c>
      <c r="AV364" s="28">
        <f>IF(_Engine!$P$4=1,MAX(0,ROUND(AV363+R364-AB364-AL364,2)),0)</f>
        <v>0</v>
      </c>
      <c r="AW364" s="28">
        <f>IF(_Engine!$P$5=1,MAX(0,ROUND(AW363+S364-AC364-AM364,2)),0)</f>
        <v>0</v>
      </c>
      <c r="AX364" s="28">
        <f>IF(_Engine!$P$6=1,MAX(0,ROUND(AX363+T364-AD364-AN364,2)),0)</f>
        <v>0</v>
      </c>
      <c r="AY364" s="28">
        <f>IF(_Engine!$P$7=1,MAX(0,ROUND(AY363+U364-AE364-AO364,2)),0)</f>
        <v>0</v>
      </c>
      <c r="AZ364" s="28">
        <f>IF(_Engine!$P$8=1,MAX(0,ROUND(AZ363+V364-AF364-AP364,2)),0)</f>
        <v>0</v>
      </c>
      <c r="BA364" s="28">
        <f>IF(_Engine!$P$9=1,MAX(0,ROUND(BA363+W364-AG364-AQ364,2)),0)</f>
        <v>0</v>
      </c>
      <c r="BB364" s="28">
        <f>IF(_Engine!$P$10=1,MAX(0,ROUND(BB363+X364-AH364-AR364,2)),0)</f>
        <v>0</v>
      </c>
      <c r="BC364" s="28">
        <f>IF(_Engine!$P$11=1,MAX(0,ROUND(BC363+Y364-AI364-AS364,2)),0)</f>
        <v>0</v>
      </c>
      <c r="BD364" s="28">
        <f>IF(_Engine!$P$12=1,MAX(0,ROUND(BD363+Z364-AJ364-AT364,2)),0)</f>
        <v>0</v>
      </c>
      <c r="BE364" s="28">
        <f>ROUND(IFERROR('Debt Planner'!$C$8,0)+IFERROR(C364,0)+MAX(0,_Engine!$E$14-SUM(AA364:AJ364)),2)</f>
        <v>0</v>
      </c>
    </row>
    <row r="365" spans="1:57" x14ac:dyDescent="0.3">
      <c r="A365" s="24">
        <v>357</v>
      </c>
      <c r="B365" s="25">
        <f t="shared" ca="1" si="17"/>
        <v>57031</v>
      </c>
      <c r="C365" s="26">
        <v>0</v>
      </c>
      <c r="D365" s="27">
        <f t="shared" si="15"/>
        <v>0</v>
      </c>
      <c r="E365" s="18" t="str">
        <f>IF(_Engine!$P$3=0,"",IF((AA365+AK365)&gt;0,AA365+AK365,""))</f>
        <v/>
      </c>
      <c r="F365" s="18" t="str">
        <f>IF(_Engine!$P$4=0,"",IF((AB365+AL365)&gt;0,AB365+AL365,""))</f>
        <v/>
      </c>
      <c r="G365" s="18" t="str">
        <f>IF(_Engine!$P$5=0,"",IF((AC365+AM365)&gt;0,AC365+AM365,""))</f>
        <v/>
      </c>
      <c r="H365" s="18" t="str">
        <f>IF(_Engine!$P$6=0,"",IF((AD365+AN365)&gt;0,AD365+AN365,""))</f>
        <v/>
      </c>
      <c r="I365" s="18" t="str">
        <f>IF(_Engine!$P$7=0,"",IF((AE365+AO365)&gt;0,AE365+AO365,""))</f>
        <v/>
      </c>
      <c r="J365" s="18" t="str">
        <f>IF(_Engine!$P$8=0,"",IF((AF365+AP365)&gt;0,AF365+AP365,""))</f>
        <v/>
      </c>
      <c r="K365" s="18" t="str">
        <f>IF(_Engine!$P$9=0,"",IF((AG365+AQ365)&gt;0,AG365+AQ365,""))</f>
        <v/>
      </c>
      <c r="L365" s="18" t="str">
        <f>IF(_Engine!$P$10=0,"",IF((AH365+AR365)&gt;0,AH365+AR365,""))</f>
        <v/>
      </c>
      <c r="M365" s="18" t="str">
        <f>IF(_Engine!$P$11=0,"",IF((AI365+AS365)&gt;0,AI365+AS365,""))</f>
        <v/>
      </c>
      <c r="N365" s="18" t="str">
        <f>IF(_Engine!$P$12=0,"",IF((AJ365+AT365)&gt;0,AJ365+AT365,""))</f>
        <v/>
      </c>
      <c r="O365" s="27">
        <f t="shared" si="16"/>
        <v>0</v>
      </c>
      <c r="Q365" s="28">
        <f>IF(AND(_Engine!$P$3=1,AU364&gt;0),ROUND(AU364*_Engine!$N$3/12,2),0)</f>
        <v>0</v>
      </c>
      <c r="R365" s="28">
        <f>IF(AND(_Engine!$P$4=1,AV364&gt;0),ROUND(AV364*_Engine!$N$4/12,2),0)</f>
        <v>0</v>
      </c>
      <c r="S365" s="28">
        <f>IF(AND(_Engine!$P$5=1,AW364&gt;0),ROUND(AW364*_Engine!$N$5/12,2),0)</f>
        <v>0</v>
      </c>
      <c r="T365" s="28">
        <f>IF(AND(_Engine!$P$6=1,AX364&gt;0),ROUND(AX364*_Engine!$N$6/12,2),0)</f>
        <v>0</v>
      </c>
      <c r="U365" s="28">
        <f>IF(AND(_Engine!$P$7=1,AY364&gt;0),ROUND(AY364*_Engine!$N$7/12,2),0)</f>
        <v>0</v>
      </c>
      <c r="V365" s="28">
        <f>IF(AND(_Engine!$P$8=1,AZ364&gt;0),ROUND(AZ364*_Engine!$N$8/12,2),0)</f>
        <v>0</v>
      </c>
      <c r="W365" s="28">
        <f>IF(AND(_Engine!$P$9=1,BA364&gt;0),ROUND(BA364*_Engine!$N$9/12,2),0)</f>
        <v>0</v>
      </c>
      <c r="X365" s="28">
        <f>IF(AND(_Engine!$P$10=1,BB364&gt;0),ROUND(BB364*_Engine!$N$10/12,2),0)</f>
        <v>0</v>
      </c>
      <c r="Y365" s="28">
        <f>IF(AND(_Engine!$P$11=1,BC364&gt;0),ROUND(BC364*_Engine!$N$11/12,2),0)</f>
        <v>0</v>
      </c>
      <c r="Z365" s="28">
        <f>IF(AND(_Engine!$P$12=1,BD364&gt;0),ROUND(BD364*_Engine!$N$12/12,2),0)</f>
        <v>0</v>
      </c>
      <c r="AA365" s="28">
        <f>IF(AND(_Engine!$P$3=1,AU364&gt;0),ROUND(MIN(_Engine!$O$3,AU364+Q365),2),0)</f>
        <v>0</v>
      </c>
      <c r="AB365" s="28">
        <f>IF(AND(_Engine!$P$4=1,AV364&gt;0),ROUND(MIN(_Engine!$O$4,AV364+R365),2),0)</f>
        <v>0</v>
      </c>
      <c r="AC365" s="28">
        <f>IF(AND(_Engine!$P$5=1,AW364&gt;0),ROUND(MIN(_Engine!$O$5,AW364+S365),2),0)</f>
        <v>0</v>
      </c>
      <c r="AD365" s="28">
        <f>IF(AND(_Engine!$P$6=1,AX364&gt;0),ROUND(MIN(_Engine!$O$6,AX364+T365),2),0)</f>
        <v>0</v>
      </c>
      <c r="AE365" s="28">
        <f>IF(AND(_Engine!$P$7=1,AY364&gt;0),ROUND(MIN(_Engine!$O$7,AY364+U365),2),0)</f>
        <v>0</v>
      </c>
      <c r="AF365" s="28">
        <f>IF(AND(_Engine!$P$8=1,AZ364&gt;0),ROUND(MIN(_Engine!$O$8,AZ364+V365),2),0)</f>
        <v>0</v>
      </c>
      <c r="AG365" s="28">
        <f>IF(AND(_Engine!$P$9=1,BA364&gt;0),ROUND(MIN(_Engine!$O$9,BA364+W365),2),0)</f>
        <v>0</v>
      </c>
      <c r="AH365" s="28">
        <f>IF(AND(_Engine!$P$10=1,BB364&gt;0),ROUND(MIN(_Engine!$O$10,BB364+X365),2),0)</f>
        <v>0</v>
      </c>
      <c r="AI365" s="28">
        <f>IF(AND(_Engine!$P$11=1,BC364&gt;0),ROUND(MIN(_Engine!$O$11,BC364+Y365),2),0)</f>
        <v>0</v>
      </c>
      <c r="AJ365" s="28">
        <f>IF(AND(_Engine!$P$12=1,BD364&gt;0),ROUND(MIN(_Engine!$O$12,BD364+Z365),2),0)</f>
        <v>0</v>
      </c>
      <c r="AK365" s="28">
        <f>IF(AND(_Engine!$P$3=1,AU364&gt;0),ROUND(MAX(0,MIN(AU364+Q365-AA365,BE365-0)),2),0)</f>
        <v>0</v>
      </c>
      <c r="AL365" s="28">
        <f>IF(AND(_Engine!$P$4=1,AV364&gt;0),ROUND(MAX(0,MIN(AV364+R365-AB365,BE365-SUM(AK365:AK365))),2),0)</f>
        <v>0</v>
      </c>
      <c r="AM365" s="28">
        <f>IF(AND(_Engine!$P$5=1,AW364&gt;0),ROUND(MAX(0,MIN(AW364+S365-AC365,BE365-SUM(AK365:AL365))),2),0)</f>
        <v>0</v>
      </c>
      <c r="AN365" s="28">
        <f>IF(AND(_Engine!$P$6=1,AX364&gt;0),ROUND(MAX(0,MIN(AX364+T365-AD365,BE365-SUM(AK365:AM365))),2),0)</f>
        <v>0</v>
      </c>
      <c r="AO365" s="28">
        <f>IF(AND(_Engine!$P$7=1,AY364&gt;0),ROUND(MAX(0,MIN(AY364+U365-AE365,BE365-SUM(AK365:AN365))),2),0)</f>
        <v>0</v>
      </c>
      <c r="AP365" s="28">
        <f>IF(AND(_Engine!$P$8=1,AZ364&gt;0),ROUND(MAX(0,MIN(AZ364+V365-AF365,BE365-SUM(AK365:AO365))),2),0)</f>
        <v>0</v>
      </c>
      <c r="AQ365" s="28">
        <f>IF(AND(_Engine!$P$9=1,BA364&gt;0),ROUND(MAX(0,MIN(BA364+W365-AG365,BE365-SUM(AK365:AP365))),2),0)</f>
        <v>0</v>
      </c>
      <c r="AR365" s="28">
        <f>IF(AND(_Engine!$P$10=1,BB364&gt;0),ROUND(MAX(0,MIN(BB364+X365-AH365,BE365-SUM(AK365:AQ365))),2),0)</f>
        <v>0</v>
      </c>
      <c r="AS365" s="28">
        <f>IF(AND(_Engine!$P$11=1,BC364&gt;0),ROUND(MAX(0,MIN(BC364+Y365-AI365,BE365-SUM(AK365:AR365))),2),0)</f>
        <v>0</v>
      </c>
      <c r="AT365" s="28">
        <f>IF(AND(_Engine!$P$12=1,BD364&gt;0),ROUND(MAX(0,MIN(BD364+Z365-AJ365,BE365-SUM(AK365:AS365))),2),0)</f>
        <v>0</v>
      </c>
      <c r="AU365" s="28">
        <f>IF(_Engine!$P$3=1,MAX(0,ROUND(AU364+Q365-AA365-AK365,2)),0)</f>
        <v>0</v>
      </c>
      <c r="AV365" s="28">
        <f>IF(_Engine!$P$4=1,MAX(0,ROUND(AV364+R365-AB365-AL365,2)),0)</f>
        <v>0</v>
      </c>
      <c r="AW365" s="28">
        <f>IF(_Engine!$P$5=1,MAX(0,ROUND(AW364+S365-AC365-AM365,2)),0)</f>
        <v>0</v>
      </c>
      <c r="AX365" s="28">
        <f>IF(_Engine!$P$6=1,MAX(0,ROUND(AX364+T365-AD365-AN365,2)),0)</f>
        <v>0</v>
      </c>
      <c r="AY365" s="28">
        <f>IF(_Engine!$P$7=1,MAX(0,ROUND(AY364+U365-AE365-AO365,2)),0)</f>
        <v>0</v>
      </c>
      <c r="AZ365" s="28">
        <f>IF(_Engine!$P$8=1,MAX(0,ROUND(AZ364+V365-AF365-AP365,2)),0)</f>
        <v>0</v>
      </c>
      <c r="BA365" s="28">
        <f>IF(_Engine!$P$9=1,MAX(0,ROUND(BA364+W365-AG365-AQ365,2)),0)</f>
        <v>0</v>
      </c>
      <c r="BB365" s="28">
        <f>IF(_Engine!$P$10=1,MAX(0,ROUND(BB364+X365-AH365-AR365,2)),0)</f>
        <v>0</v>
      </c>
      <c r="BC365" s="28">
        <f>IF(_Engine!$P$11=1,MAX(0,ROUND(BC364+Y365-AI365-AS365,2)),0)</f>
        <v>0</v>
      </c>
      <c r="BD365" s="28">
        <f>IF(_Engine!$P$12=1,MAX(0,ROUND(BD364+Z365-AJ365-AT365,2)),0)</f>
        <v>0</v>
      </c>
      <c r="BE365" s="28">
        <f>ROUND(IFERROR('Debt Planner'!$C$8,0)+IFERROR(C365,0)+MAX(0,_Engine!$E$14-SUM(AA365:AJ365)),2)</f>
        <v>0</v>
      </c>
    </row>
    <row r="366" spans="1:57" x14ac:dyDescent="0.3">
      <c r="A366" s="24">
        <v>358</v>
      </c>
      <c r="B366" s="25">
        <f t="shared" ca="1" si="17"/>
        <v>57060</v>
      </c>
      <c r="C366" s="26">
        <v>0</v>
      </c>
      <c r="D366" s="27">
        <f t="shared" si="15"/>
        <v>0</v>
      </c>
      <c r="E366" s="18" t="str">
        <f>IF(_Engine!$P$3=0,"",IF((AA366+AK366)&gt;0,AA366+AK366,""))</f>
        <v/>
      </c>
      <c r="F366" s="18" t="str">
        <f>IF(_Engine!$P$4=0,"",IF((AB366+AL366)&gt;0,AB366+AL366,""))</f>
        <v/>
      </c>
      <c r="G366" s="18" t="str">
        <f>IF(_Engine!$P$5=0,"",IF((AC366+AM366)&gt;0,AC366+AM366,""))</f>
        <v/>
      </c>
      <c r="H366" s="18" t="str">
        <f>IF(_Engine!$P$6=0,"",IF((AD366+AN366)&gt;0,AD366+AN366,""))</f>
        <v/>
      </c>
      <c r="I366" s="18" t="str">
        <f>IF(_Engine!$P$7=0,"",IF((AE366+AO366)&gt;0,AE366+AO366,""))</f>
        <v/>
      </c>
      <c r="J366" s="18" t="str">
        <f>IF(_Engine!$P$8=0,"",IF((AF366+AP366)&gt;0,AF366+AP366,""))</f>
        <v/>
      </c>
      <c r="K366" s="18" t="str">
        <f>IF(_Engine!$P$9=0,"",IF((AG366+AQ366)&gt;0,AG366+AQ366,""))</f>
        <v/>
      </c>
      <c r="L366" s="18" t="str">
        <f>IF(_Engine!$P$10=0,"",IF((AH366+AR366)&gt;0,AH366+AR366,""))</f>
        <v/>
      </c>
      <c r="M366" s="18" t="str">
        <f>IF(_Engine!$P$11=0,"",IF((AI366+AS366)&gt;0,AI366+AS366,""))</f>
        <v/>
      </c>
      <c r="N366" s="18" t="str">
        <f>IF(_Engine!$P$12=0,"",IF((AJ366+AT366)&gt;0,AJ366+AT366,""))</f>
        <v/>
      </c>
      <c r="O366" s="27">
        <f t="shared" si="16"/>
        <v>0</v>
      </c>
      <c r="Q366" s="28">
        <f>IF(AND(_Engine!$P$3=1,AU365&gt;0),ROUND(AU365*_Engine!$N$3/12,2),0)</f>
        <v>0</v>
      </c>
      <c r="R366" s="28">
        <f>IF(AND(_Engine!$P$4=1,AV365&gt;0),ROUND(AV365*_Engine!$N$4/12,2),0)</f>
        <v>0</v>
      </c>
      <c r="S366" s="28">
        <f>IF(AND(_Engine!$P$5=1,AW365&gt;0),ROUND(AW365*_Engine!$N$5/12,2),0)</f>
        <v>0</v>
      </c>
      <c r="T366" s="28">
        <f>IF(AND(_Engine!$P$6=1,AX365&gt;0),ROUND(AX365*_Engine!$N$6/12,2),0)</f>
        <v>0</v>
      </c>
      <c r="U366" s="28">
        <f>IF(AND(_Engine!$P$7=1,AY365&gt;0),ROUND(AY365*_Engine!$N$7/12,2),0)</f>
        <v>0</v>
      </c>
      <c r="V366" s="28">
        <f>IF(AND(_Engine!$P$8=1,AZ365&gt;0),ROUND(AZ365*_Engine!$N$8/12,2),0)</f>
        <v>0</v>
      </c>
      <c r="W366" s="28">
        <f>IF(AND(_Engine!$P$9=1,BA365&gt;0),ROUND(BA365*_Engine!$N$9/12,2),0)</f>
        <v>0</v>
      </c>
      <c r="X366" s="28">
        <f>IF(AND(_Engine!$P$10=1,BB365&gt;0),ROUND(BB365*_Engine!$N$10/12,2),0)</f>
        <v>0</v>
      </c>
      <c r="Y366" s="28">
        <f>IF(AND(_Engine!$P$11=1,BC365&gt;0),ROUND(BC365*_Engine!$N$11/12,2),0)</f>
        <v>0</v>
      </c>
      <c r="Z366" s="28">
        <f>IF(AND(_Engine!$P$12=1,BD365&gt;0),ROUND(BD365*_Engine!$N$12/12,2),0)</f>
        <v>0</v>
      </c>
      <c r="AA366" s="28">
        <f>IF(AND(_Engine!$P$3=1,AU365&gt;0),ROUND(MIN(_Engine!$O$3,AU365+Q366),2),0)</f>
        <v>0</v>
      </c>
      <c r="AB366" s="28">
        <f>IF(AND(_Engine!$P$4=1,AV365&gt;0),ROUND(MIN(_Engine!$O$4,AV365+R366),2),0)</f>
        <v>0</v>
      </c>
      <c r="AC366" s="28">
        <f>IF(AND(_Engine!$P$5=1,AW365&gt;0),ROUND(MIN(_Engine!$O$5,AW365+S366),2),0)</f>
        <v>0</v>
      </c>
      <c r="AD366" s="28">
        <f>IF(AND(_Engine!$P$6=1,AX365&gt;0),ROUND(MIN(_Engine!$O$6,AX365+T366),2),0)</f>
        <v>0</v>
      </c>
      <c r="AE366" s="28">
        <f>IF(AND(_Engine!$P$7=1,AY365&gt;0),ROUND(MIN(_Engine!$O$7,AY365+U366),2),0)</f>
        <v>0</v>
      </c>
      <c r="AF366" s="28">
        <f>IF(AND(_Engine!$P$8=1,AZ365&gt;0),ROUND(MIN(_Engine!$O$8,AZ365+V366),2),0)</f>
        <v>0</v>
      </c>
      <c r="AG366" s="28">
        <f>IF(AND(_Engine!$P$9=1,BA365&gt;0),ROUND(MIN(_Engine!$O$9,BA365+W366),2),0)</f>
        <v>0</v>
      </c>
      <c r="AH366" s="28">
        <f>IF(AND(_Engine!$P$10=1,BB365&gt;0),ROUND(MIN(_Engine!$O$10,BB365+X366),2),0)</f>
        <v>0</v>
      </c>
      <c r="AI366" s="28">
        <f>IF(AND(_Engine!$P$11=1,BC365&gt;0),ROUND(MIN(_Engine!$O$11,BC365+Y366),2),0)</f>
        <v>0</v>
      </c>
      <c r="AJ366" s="28">
        <f>IF(AND(_Engine!$P$12=1,BD365&gt;0),ROUND(MIN(_Engine!$O$12,BD365+Z366),2),0)</f>
        <v>0</v>
      </c>
      <c r="AK366" s="28">
        <f>IF(AND(_Engine!$P$3=1,AU365&gt;0),ROUND(MAX(0,MIN(AU365+Q366-AA366,BE366-0)),2),0)</f>
        <v>0</v>
      </c>
      <c r="AL366" s="28">
        <f>IF(AND(_Engine!$P$4=1,AV365&gt;0),ROUND(MAX(0,MIN(AV365+R366-AB366,BE366-SUM(AK366:AK366))),2),0)</f>
        <v>0</v>
      </c>
      <c r="AM366" s="28">
        <f>IF(AND(_Engine!$P$5=1,AW365&gt;0),ROUND(MAX(0,MIN(AW365+S366-AC366,BE366-SUM(AK366:AL366))),2),0)</f>
        <v>0</v>
      </c>
      <c r="AN366" s="28">
        <f>IF(AND(_Engine!$P$6=1,AX365&gt;0),ROUND(MAX(0,MIN(AX365+T366-AD366,BE366-SUM(AK366:AM366))),2),0)</f>
        <v>0</v>
      </c>
      <c r="AO366" s="28">
        <f>IF(AND(_Engine!$P$7=1,AY365&gt;0),ROUND(MAX(0,MIN(AY365+U366-AE366,BE366-SUM(AK366:AN366))),2),0)</f>
        <v>0</v>
      </c>
      <c r="AP366" s="28">
        <f>IF(AND(_Engine!$P$8=1,AZ365&gt;0),ROUND(MAX(0,MIN(AZ365+V366-AF366,BE366-SUM(AK366:AO366))),2),0)</f>
        <v>0</v>
      </c>
      <c r="AQ366" s="28">
        <f>IF(AND(_Engine!$P$9=1,BA365&gt;0),ROUND(MAX(0,MIN(BA365+W366-AG366,BE366-SUM(AK366:AP366))),2),0)</f>
        <v>0</v>
      </c>
      <c r="AR366" s="28">
        <f>IF(AND(_Engine!$P$10=1,BB365&gt;0),ROUND(MAX(0,MIN(BB365+X366-AH366,BE366-SUM(AK366:AQ366))),2),0)</f>
        <v>0</v>
      </c>
      <c r="AS366" s="28">
        <f>IF(AND(_Engine!$P$11=1,BC365&gt;0),ROUND(MAX(0,MIN(BC365+Y366-AI366,BE366-SUM(AK366:AR366))),2),0)</f>
        <v>0</v>
      </c>
      <c r="AT366" s="28">
        <f>IF(AND(_Engine!$P$12=1,BD365&gt;0),ROUND(MAX(0,MIN(BD365+Z366-AJ366,BE366-SUM(AK366:AS366))),2),0)</f>
        <v>0</v>
      </c>
      <c r="AU366" s="28">
        <f>IF(_Engine!$P$3=1,MAX(0,ROUND(AU365+Q366-AA366-AK366,2)),0)</f>
        <v>0</v>
      </c>
      <c r="AV366" s="28">
        <f>IF(_Engine!$P$4=1,MAX(0,ROUND(AV365+R366-AB366-AL366,2)),0)</f>
        <v>0</v>
      </c>
      <c r="AW366" s="28">
        <f>IF(_Engine!$P$5=1,MAX(0,ROUND(AW365+S366-AC366-AM366,2)),0)</f>
        <v>0</v>
      </c>
      <c r="AX366" s="28">
        <f>IF(_Engine!$P$6=1,MAX(0,ROUND(AX365+T366-AD366-AN366,2)),0)</f>
        <v>0</v>
      </c>
      <c r="AY366" s="28">
        <f>IF(_Engine!$P$7=1,MAX(0,ROUND(AY365+U366-AE366-AO366,2)),0)</f>
        <v>0</v>
      </c>
      <c r="AZ366" s="28">
        <f>IF(_Engine!$P$8=1,MAX(0,ROUND(AZ365+V366-AF366-AP366,2)),0)</f>
        <v>0</v>
      </c>
      <c r="BA366" s="28">
        <f>IF(_Engine!$P$9=1,MAX(0,ROUND(BA365+W366-AG366-AQ366,2)),0)</f>
        <v>0</v>
      </c>
      <c r="BB366" s="28">
        <f>IF(_Engine!$P$10=1,MAX(0,ROUND(BB365+X366-AH366-AR366,2)),0)</f>
        <v>0</v>
      </c>
      <c r="BC366" s="28">
        <f>IF(_Engine!$P$11=1,MAX(0,ROUND(BC365+Y366-AI366-AS366,2)),0)</f>
        <v>0</v>
      </c>
      <c r="BD366" s="28">
        <f>IF(_Engine!$P$12=1,MAX(0,ROUND(BD365+Z366-AJ366-AT366,2)),0)</f>
        <v>0</v>
      </c>
      <c r="BE366" s="28">
        <f>ROUND(IFERROR('Debt Planner'!$C$8,0)+IFERROR(C366,0)+MAX(0,_Engine!$E$14-SUM(AA366:AJ366)),2)</f>
        <v>0</v>
      </c>
    </row>
    <row r="367" spans="1:57" x14ac:dyDescent="0.3">
      <c r="A367" s="24">
        <v>359</v>
      </c>
      <c r="B367" s="25">
        <f t="shared" ca="1" si="17"/>
        <v>57091</v>
      </c>
      <c r="C367" s="26">
        <v>0</v>
      </c>
      <c r="D367" s="27">
        <f t="shared" si="15"/>
        <v>0</v>
      </c>
      <c r="E367" s="18" t="str">
        <f>IF(_Engine!$P$3=0,"",IF((AA367+AK367)&gt;0,AA367+AK367,""))</f>
        <v/>
      </c>
      <c r="F367" s="18" t="str">
        <f>IF(_Engine!$P$4=0,"",IF((AB367+AL367)&gt;0,AB367+AL367,""))</f>
        <v/>
      </c>
      <c r="G367" s="18" t="str">
        <f>IF(_Engine!$P$5=0,"",IF((AC367+AM367)&gt;0,AC367+AM367,""))</f>
        <v/>
      </c>
      <c r="H367" s="18" t="str">
        <f>IF(_Engine!$P$6=0,"",IF((AD367+AN367)&gt;0,AD367+AN367,""))</f>
        <v/>
      </c>
      <c r="I367" s="18" t="str">
        <f>IF(_Engine!$P$7=0,"",IF((AE367+AO367)&gt;0,AE367+AO367,""))</f>
        <v/>
      </c>
      <c r="J367" s="18" t="str">
        <f>IF(_Engine!$P$8=0,"",IF((AF367+AP367)&gt;0,AF367+AP367,""))</f>
        <v/>
      </c>
      <c r="K367" s="18" t="str">
        <f>IF(_Engine!$P$9=0,"",IF((AG367+AQ367)&gt;0,AG367+AQ367,""))</f>
        <v/>
      </c>
      <c r="L367" s="18" t="str">
        <f>IF(_Engine!$P$10=0,"",IF((AH367+AR367)&gt;0,AH367+AR367,""))</f>
        <v/>
      </c>
      <c r="M367" s="18" t="str">
        <f>IF(_Engine!$P$11=0,"",IF((AI367+AS367)&gt;0,AI367+AS367,""))</f>
        <v/>
      </c>
      <c r="N367" s="18" t="str">
        <f>IF(_Engine!$P$12=0,"",IF((AJ367+AT367)&gt;0,AJ367+AT367,""))</f>
        <v/>
      </c>
      <c r="O367" s="27">
        <f t="shared" si="16"/>
        <v>0</v>
      </c>
      <c r="Q367" s="28">
        <f>IF(AND(_Engine!$P$3=1,AU366&gt;0),ROUND(AU366*_Engine!$N$3/12,2),0)</f>
        <v>0</v>
      </c>
      <c r="R367" s="28">
        <f>IF(AND(_Engine!$P$4=1,AV366&gt;0),ROUND(AV366*_Engine!$N$4/12,2),0)</f>
        <v>0</v>
      </c>
      <c r="S367" s="28">
        <f>IF(AND(_Engine!$P$5=1,AW366&gt;0),ROUND(AW366*_Engine!$N$5/12,2),0)</f>
        <v>0</v>
      </c>
      <c r="T367" s="28">
        <f>IF(AND(_Engine!$P$6=1,AX366&gt;0),ROUND(AX366*_Engine!$N$6/12,2),0)</f>
        <v>0</v>
      </c>
      <c r="U367" s="28">
        <f>IF(AND(_Engine!$P$7=1,AY366&gt;0),ROUND(AY366*_Engine!$N$7/12,2),0)</f>
        <v>0</v>
      </c>
      <c r="V367" s="28">
        <f>IF(AND(_Engine!$P$8=1,AZ366&gt;0),ROUND(AZ366*_Engine!$N$8/12,2),0)</f>
        <v>0</v>
      </c>
      <c r="W367" s="28">
        <f>IF(AND(_Engine!$P$9=1,BA366&gt;0),ROUND(BA366*_Engine!$N$9/12,2),0)</f>
        <v>0</v>
      </c>
      <c r="X367" s="28">
        <f>IF(AND(_Engine!$P$10=1,BB366&gt;0),ROUND(BB366*_Engine!$N$10/12,2),0)</f>
        <v>0</v>
      </c>
      <c r="Y367" s="28">
        <f>IF(AND(_Engine!$P$11=1,BC366&gt;0),ROUND(BC366*_Engine!$N$11/12,2),0)</f>
        <v>0</v>
      </c>
      <c r="Z367" s="28">
        <f>IF(AND(_Engine!$P$12=1,BD366&gt;0),ROUND(BD366*_Engine!$N$12/12,2),0)</f>
        <v>0</v>
      </c>
      <c r="AA367" s="28">
        <f>IF(AND(_Engine!$P$3=1,AU366&gt;0),ROUND(MIN(_Engine!$O$3,AU366+Q367),2),0)</f>
        <v>0</v>
      </c>
      <c r="AB367" s="28">
        <f>IF(AND(_Engine!$P$4=1,AV366&gt;0),ROUND(MIN(_Engine!$O$4,AV366+R367),2),0)</f>
        <v>0</v>
      </c>
      <c r="AC367" s="28">
        <f>IF(AND(_Engine!$P$5=1,AW366&gt;0),ROUND(MIN(_Engine!$O$5,AW366+S367),2),0)</f>
        <v>0</v>
      </c>
      <c r="AD367" s="28">
        <f>IF(AND(_Engine!$P$6=1,AX366&gt;0),ROUND(MIN(_Engine!$O$6,AX366+T367),2),0)</f>
        <v>0</v>
      </c>
      <c r="AE367" s="28">
        <f>IF(AND(_Engine!$P$7=1,AY366&gt;0),ROUND(MIN(_Engine!$O$7,AY366+U367),2),0)</f>
        <v>0</v>
      </c>
      <c r="AF367" s="28">
        <f>IF(AND(_Engine!$P$8=1,AZ366&gt;0),ROUND(MIN(_Engine!$O$8,AZ366+V367),2),0)</f>
        <v>0</v>
      </c>
      <c r="AG367" s="28">
        <f>IF(AND(_Engine!$P$9=1,BA366&gt;0),ROUND(MIN(_Engine!$O$9,BA366+W367),2),0)</f>
        <v>0</v>
      </c>
      <c r="AH367" s="28">
        <f>IF(AND(_Engine!$P$10=1,BB366&gt;0),ROUND(MIN(_Engine!$O$10,BB366+X367),2),0)</f>
        <v>0</v>
      </c>
      <c r="AI367" s="28">
        <f>IF(AND(_Engine!$P$11=1,BC366&gt;0),ROUND(MIN(_Engine!$O$11,BC366+Y367),2),0)</f>
        <v>0</v>
      </c>
      <c r="AJ367" s="28">
        <f>IF(AND(_Engine!$P$12=1,BD366&gt;0),ROUND(MIN(_Engine!$O$12,BD366+Z367),2),0)</f>
        <v>0</v>
      </c>
      <c r="AK367" s="28">
        <f>IF(AND(_Engine!$P$3=1,AU366&gt;0),ROUND(MAX(0,MIN(AU366+Q367-AA367,BE367-0)),2),0)</f>
        <v>0</v>
      </c>
      <c r="AL367" s="28">
        <f>IF(AND(_Engine!$P$4=1,AV366&gt;0),ROUND(MAX(0,MIN(AV366+R367-AB367,BE367-SUM(AK367:AK367))),2),0)</f>
        <v>0</v>
      </c>
      <c r="AM367" s="28">
        <f>IF(AND(_Engine!$P$5=1,AW366&gt;0),ROUND(MAX(0,MIN(AW366+S367-AC367,BE367-SUM(AK367:AL367))),2),0)</f>
        <v>0</v>
      </c>
      <c r="AN367" s="28">
        <f>IF(AND(_Engine!$P$6=1,AX366&gt;0),ROUND(MAX(0,MIN(AX366+T367-AD367,BE367-SUM(AK367:AM367))),2),0)</f>
        <v>0</v>
      </c>
      <c r="AO367" s="28">
        <f>IF(AND(_Engine!$P$7=1,AY366&gt;0),ROUND(MAX(0,MIN(AY366+U367-AE367,BE367-SUM(AK367:AN367))),2),0)</f>
        <v>0</v>
      </c>
      <c r="AP367" s="28">
        <f>IF(AND(_Engine!$P$8=1,AZ366&gt;0),ROUND(MAX(0,MIN(AZ366+V367-AF367,BE367-SUM(AK367:AO367))),2),0)</f>
        <v>0</v>
      </c>
      <c r="AQ367" s="28">
        <f>IF(AND(_Engine!$P$9=1,BA366&gt;0),ROUND(MAX(0,MIN(BA366+W367-AG367,BE367-SUM(AK367:AP367))),2),0)</f>
        <v>0</v>
      </c>
      <c r="AR367" s="28">
        <f>IF(AND(_Engine!$P$10=1,BB366&gt;0),ROUND(MAX(0,MIN(BB366+X367-AH367,BE367-SUM(AK367:AQ367))),2),0)</f>
        <v>0</v>
      </c>
      <c r="AS367" s="28">
        <f>IF(AND(_Engine!$P$11=1,BC366&gt;0),ROUND(MAX(0,MIN(BC366+Y367-AI367,BE367-SUM(AK367:AR367))),2),0)</f>
        <v>0</v>
      </c>
      <c r="AT367" s="28">
        <f>IF(AND(_Engine!$P$12=1,BD366&gt;0),ROUND(MAX(0,MIN(BD366+Z367-AJ367,BE367-SUM(AK367:AS367))),2),0)</f>
        <v>0</v>
      </c>
      <c r="AU367" s="28">
        <f>IF(_Engine!$P$3=1,MAX(0,ROUND(AU366+Q367-AA367-AK367,2)),0)</f>
        <v>0</v>
      </c>
      <c r="AV367" s="28">
        <f>IF(_Engine!$P$4=1,MAX(0,ROUND(AV366+R367-AB367-AL367,2)),0)</f>
        <v>0</v>
      </c>
      <c r="AW367" s="28">
        <f>IF(_Engine!$P$5=1,MAX(0,ROUND(AW366+S367-AC367-AM367,2)),0)</f>
        <v>0</v>
      </c>
      <c r="AX367" s="28">
        <f>IF(_Engine!$P$6=1,MAX(0,ROUND(AX366+T367-AD367-AN367,2)),0)</f>
        <v>0</v>
      </c>
      <c r="AY367" s="28">
        <f>IF(_Engine!$P$7=1,MAX(0,ROUND(AY366+U367-AE367-AO367,2)),0)</f>
        <v>0</v>
      </c>
      <c r="AZ367" s="28">
        <f>IF(_Engine!$P$8=1,MAX(0,ROUND(AZ366+V367-AF367-AP367,2)),0)</f>
        <v>0</v>
      </c>
      <c r="BA367" s="28">
        <f>IF(_Engine!$P$9=1,MAX(0,ROUND(BA366+W367-AG367-AQ367,2)),0)</f>
        <v>0</v>
      </c>
      <c r="BB367" s="28">
        <f>IF(_Engine!$P$10=1,MAX(0,ROUND(BB366+X367-AH367-AR367,2)),0)</f>
        <v>0</v>
      </c>
      <c r="BC367" s="28">
        <f>IF(_Engine!$P$11=1,MAX(0,ROUND(BC366+Y367-AI367-AS367,2)),0)</f>
        <v>0</v>
      </c>
      <c r="BD367" s="28">
        <f>IF(_Engine!$P$12=1,MAX(0,ROUND(BD366+Z367-AJ367-AT367,2)),0)</f>
        <v>0</v>
      </c>
      <c r="BE367" s="28">
        <f>ROUND(IFERROR('Debt Planner'!$C$8,0)+IFERROR(C367,0)+MAX(0,_Engine!$E$14-SUM(AA367:AJ367)),2)</f>
        <v>0</v>
      </c>
    </row>
    <row r="368" spans="1:57" x14ac:dyDescent="0.3">
      <c r="A368" s="24">
        <v>360</v>
      </c>
      <c r="B368" s="25">
        <f t="shared" ca="1" si="17"/>
        <v>57121</v>
      </c>
      <c r="C368" s="26">
        <v>0</v>
      </c>
      <c r="D368" s="27">
        <f t="shared" si="15"/>
        <v>0</v>
      </c>
      <c r="E368" s="18" t="str">
        <f>IF(_Engine!$P$3=0,"",IF((AA368+AK368)&gt;0,AA368+AK368,""))</f>
        <v/>
      </c>
      <c r="F368" s="18" t="str">
        <f>IF(_Engine!$P$4=0,"",IF((AB368+AL368)&gt;0,AB368+AL368,""))</f>
        <v/>
      </c>
      <c r="G368" s="18" t="str">
        <f>IF(_Engine!$P$5=0,"",IF((AC368+AM368)&gt;0,AC368+AM368,""))</f>
        <v/>
      </c>
      <c r="H368" s="18" t="str">
        <f>IF(_Engine!$P$6=0,"",IF((AD368+AN368)&gt;0,AD368+AN368,""))</f>
        <v/>
      </c>
      <c r="I368" s="18" t="str">
        <f>IF(_Engine!$P$7=0,"",IF((AE368+AO368)&gt;0,AE368+AO368,""))</f>
        <v/>
      </c>
      <c r="J368" s="18" t="str">
        <f>IF(_Engine!$P$8=0,"",IF((AF368+AP368)&gt;0,AF368+AP368,""))</f>
        <v/>
      </c>
      <c r="K368" s="18" t="str">
        <f>IF(_Engine!$P$9=0,"",IF((AG368+AQ368)&gt;0,AG368+AQ368,""))</f>
        <v/>
      </c>
      <c r="L368" s="18" t="str">
        <f>IF(_Engine!$P$10=0,"",IF((AH368+AR368)&gt;0,AH368+AR368,""))</f>
        <v/>
      </c>
      <c r="M368" s="18" t="str">
        <f>IF(_Engine!$P$11=0,"",IF((AI368+AS368)&gt;0,AI368+AS368,""))</f>
        <v/>
      </c>
      <c r="N368" s="18" t="str">
        <f>IF(_Engine!$P$12=0,"",IF((AJ368+AT368)&gt;0,AJ368+AT368,""))</f>
        <v/>
      </c>
      <c r="O368" s="27">
        <f t="shared" si="16"/>
        <v>0</v>
      </c>
      <c r="Q368" s="28">
        <f>IF(AND(_Engine!$P$3=1,AU367&gt;0),ROUND(AU367*_Engine!$N$3/12,2),0)</f>
        <v>0</v>
      </c>
      <c r="R368" s="28">
        <f>IF(AND(_Engine!$P$4=1,AV367&gt;0),ROUND(AV367*_Engine!$N$4/12,2),0)</f>
        <v>0</v>
      </c>
      <c r="S368" s="28">
        <f>IF(AND(_Engine!$P$5=1,AW367&gt;0),ROUND(AW367*_Engine!$N$5/12,2),0)</f>
        <v>0</v>
      </c>
      <c r="T368" s="28">
        <f>IF(AND(_Engine!$P$6=1,AX367&gt;0),ROUND(AX367*_Engine!$N$6/12,2),0)</f>
        <v>0</v>
      </c>
      <c r="U368" s="28">
        <f>IF(AND(_Engine!$P$7=1,AY367&gt;0),ROUND(AY367*_Engine!$N$7/12,2),0)</f>
        <v>0</v>
      </c>
      <c r="V368" s="28">
        <f>IF(AND(_Engine!$P$8=1,AZ367&gt;0),ROUND(AZ367*_Engine!$N$8/12,2),0)</f>
        <v>0</v>
      </c>
      <c r="W368" s="28">
        <f>IF(AND(_Engine!$P$9=1,BA367&gt;0),ROUND(BA367*_Engine!$N$9/12,2),0)</f>
        <v>0</v>
      </c>
      <c r="X368" s="28">
        <f>IF(AND(_Engine!$P$10=1,BB367&gt;0),ROUND(BB367*_Engine!$N$10/12,2),0)</f>
        <v>0</v>
      </c>
      <c r="Y368" s="28">
        <f>IF(AND(_Engine!$P$11=1,BC367&gt;0),ROUND(BC367*_Engine!$N$11/12,2),0)</f>
        <v>0</v>
      </c>
      <c r="Z368" s="28">
        <f>IF(AND(_Engine!$P$12=1,BD367&gt;0),ROUND(BD367*_Engine!$N$12/12,2),0)</f>
        <v>0</v>
      </c>
      <c r="AA368" s="28">
        <f>IF(AND(_Engine!$P$3=1,AU367&gt;0),ROUND(MIN(_Engine!$O$3,AU367+Q368),2),0)</f>
        <v>0</v>
      </c>
      <c r="AB368" s="28">
        <f>IF(AND(_Engine!$P$4=1,AV367&gt;0),ROUND(MIN(_Engine!$O$4,AV367+R368),2),0)</f>
        <v>0</v>
      </c>
      <c r="AC368" s="28">
        <f>IF(AND(_Engine!$P$5=1,AW367&gt;0),ROUND(MIN(_Engine!$O$5,AW367+S368),2),0)</f>
        <v>0</v>
      </c>
      <c r="AD368" s="28">
        <f>IF(AND(_Engine!$P$6=1,AX367&gt;0),ROUND(MIN(_Engine!$O$6,AX367+T368),2),0)</f>
        <v>0</v>
      </c>
      <c r="AE368" s="28">
        <f>IF(AND(_Engine!$P$7=1,AY367&gt;0),ROUND(MIN(_Engine!$O$7,AY367+U368),2),0)</f>
        <v>0</v>
      </c>
      <c r="AF368" s="28">
        <f>IF(AND(_Engine!$P$8=1,AZ367&gt;0),ROUND(MIN(_Engine!$O$8,AZ367+V368),2),0)</f>
        <v>0</v>
      </c>
      <c r="AG368" s="28">
        <f>IF(AND(_Engine!$P$9=1,BA367&gt;0),ROUND(MIN(_Engine!$O$9,BA367+W368),2),0)</f>
        <v>0</v>
      </c>
      <c r="AH368" s="28">
        <f>IF(AND(_Engine!$P$10=1,BB367&gt;0),ROUND(MIN(_Engine!$O$10,BB367+X368),2),0)</f>
        <v>0</v>
      </c>
      <c r="AI368" s="28">
        <f>IF(AND(_Engine!$P$11=1,BC367&gt;0),ROUND(MIN(_Engine!$O$11,BC367+Y368),2),0)</f>
        <v>0</v>
      </c>
      <c r="AJ368" s="28">
        <f>IF(AND(_Engine!$P$12=1,BD367&gt;0),ROUND(MIN(_Engine!$O$12,BD367+Z368),2),0)</f>
        <v>0</v>
      </c>
      <c r="AK368" s="28">
        <f>IF(AND(_Engine!$P$3=1,AU367&gt;0),ROUND(MAX(0,MIN(AU367+Q368-AA368,BE368-0)),2),0)</f>
        <v>0</v>
      </c>
      <c r="AL368" s="28">
        <f>IF(AND(_Engine!$P$4=1,AV367&gt;0),ROUND(MAX(0,MIN(AV367+R368-AB368,BE368-SUM(AK368:AK368))),2),0)</f>
        <v>0</v>
      </c>
      <c r="AM368" s="28">
        <f>IF(AND(_Engine!$P$5=1,AW367&gt;0),ROUND(MAX(0,MIN(AW367+S368-AC368,BE368-SUM(AK368:AL368))),2),0)</f>
        <v>0</v>
      </c>
      <c r="AN368" s="28">
        <f>IF(AND(_Engine!$P$6=1,AX367&gt;0),ROUND(MAX(0,MIN(AX367+T368-AD368,BE368-SUM(AK368:AM368))),2),0)</f>
        <v>0</v>
      </c>
      <c r="AO368" s="28">
        <f>IF(AND(_Engine!$P$7=1,AY367&gt;0),ROUND(MAX(0,MIN(AY367+U368-AE368,BE368-SUM(AK368:AN368))),2),0)</f>
        <v>0</v>
      </c>
      <c r="AP368" s="28">
        <f>IF(AND(_Engine!$P$8=1,AZ367&gt;0),ROUND(MAX(0,MIN(AZ367+V368-AF368,BE368-SUM(AK368:AO368))),2),0)</f>
        <v>0</v>
      </c>
      <c r="AQ368" s="28">
        <f>IF(AND(_Engine!$P$9=1,BA367&gt;0),ROUND(MAX(0,MIN(BA367+W368-AG368,BE368-SUM(AK368:AP368))),2),0)</f>
        <v>0</v>
      </c>
      <c r="AR368" s="28">
        <f>IF(AND(_Engine!$P$10=1,BB367&gt;0),ROUND(MAX(0,MIN(BB367+X368-AH368,BE368-SUM(AK368:AQ368))),2),0)</f>
        <v>0</v>
      </c>
      <c r="AS368" s="28">
        <f>IF(AND(_Engine!$P$11=1,BC367&gt;0),ROUND(MAX(0,MIN(BC367+Y368-AI368,BE368-SUM(AK368:AR368))),2),0)</f>
        <v>0</v>
      </c>
      <c r="AT368" s="28">
        <f>IF(AND(_Engine!$P$12=1,BD367&gt;0),ROUND(MAX(0,MIN(BD367+Z368-AJ368,BE368-SUM(AK368:AS368))),2),0)</f>
        <v>0</v>
      </c>
      <c r="AU368" s="28">
        <f>IF(_Engine!$P$3=1,MAX(0,ROUND(AU367+Q368-AA368-AK368,2)),0)</f>
        <v>0</v>
      </c>
      <c r="AV368" s="28">
        <f>IF(_Engine!$P$4=1,MAX(0,ROUND(AV367+R368-AB368-AL368,2)),0)</f>
        <v>0</v>
      </c>
      <c r="AW368" s="28">
        <f>IF(_Engine!$P$5=1,MAX(0,ROUND(AW367+S368-AC368-AM368,2)),0)</f>
        <v>0</v>
      </c>
      <c r="AX368" s="28">
        <f>IF(_Engine!$P$6=1,MAX(0,ROUND(AX367+T368-AD368-AN368,2)),0)</f>
        <v>0</v>
      </c>
      <c r="AY368" s="28">
        <f>IF(_Engine!$P$7=1,MAX(0,ROUND(AY367+U368-AE368-AO368,2)),0)</f>
        <v>0</v>
      </c>
      <c r="AZ368" s="28">
        <f>IF(_Engine!$P$8=1,MAX(0,ROUND(AZ367+V368-AF368-AP368,2)),0)</f>
        <v>0</v>
      </c>
      <c r="BA368" s="28">
        <f>IF(_Engine!$P$9=1,MAX(0,ROUND(BA367+W368-AG368-AQ368,2)),0)</f>
        <v>0</v>
      </c>
      <c r="BB368" s="28">
        <f>IF(_Engine!$P$10=1,MAX(0,ROUND(BB367+X368-AH368-AR368,2)),0)</f>
        <v>0</v>
      </c>
      <c r="BC368" s="28">
        <f>IF(_Engine!$P$11=1,MAX(0,ROUND(BC367+Y368-AI368-AS368,2)),0)</f>
        <v>0</v>
      </c>
      <c r="BD368" s="28">
        <f>IF(_Engine!$P$12=1,MAX(0,ROUND(BD367+Z368-AJ368-AT368,2)),0)</f>
        <v>0</v>
      </c>
      <c r="BE368" s="28">
        <f>ROUND(IFERROR('Debt Planner'!$C$8,0)+IFERROR(C368,0)+MAX(0,_Engine!$E$14-SUM(AA368:AJ368)),2)</f>
        <v>0</v>
      </c>
    </row>
    <row r="371" spans="1:15" ht="28.8" customHeight="1" x14ac:dyDescent="0.3">
      <c r="A371" s="34" t="s">
        <v>36</v>
      </c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</row>
  </sheetData>
  <mergeCells count="4">
    <mergeCell ref="A5:O5"/>
    <mergeCell ref="A371:O371"/>
    <mergeCell ref="A3:O3"/>
    <mergeCell ref="A2:O2"/>
  </mergeCells>
  <conditionalFormatting sqref="A9:O368">
    <cfRule type="expression" dxfId="0" priority="1">
      <formula>$O9=0</formula>
    </cfRule>
  </conditionalFormatting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5"/>
  <sheetViews>
    <sheetView workbookViewId="0"/>
  </sheetViews>
  <sheetFormatPr defaultRowHeight="14.4" x14ac:dyDescent="0.3"/>
  <cols>
    <col min="1" max="1" width="5" customWidth="1"/>
    <col min="2" max="2" width="24" customWidth="1"/>
    <col min="3" max="3" width="14" customWidth="1"/>
    <col min="4" max="4" width="10" customWidth="1"/>
    <col min="5" max="5" width="12" customWidth="1"/>
    <col min="6" max="6" width="10" customWidth="1"/>
    <col min="7" max="7" width="8" customWidth="1"/>
    <col min="8" max="8" width="16" customWidth="1"/>
    <col min="9" max="9" width="3" customWidth="1"/>
    <col min="10" max="10" width="6" customWidth="1"/>
    <col min="11" max="11" width="10" customWidth="1"/>
    <col min="12" max="12" width="24" customWidth="1"/>
    <col min="13" max="13" width="14" customWidth="1"/>
    <col min="14" max="14" width="10" customWidth="1"/>
    <col min="15" max="15" width="12" customWidth="1"/>
    <col min="16" max="16" width="10" customWidth="1"/>
  </cols>
  <sheetData>
    <row r="1" spans="1:16" x14ac:dyDescent="0.3">
      <c r="A1" s="5" t="s">
        <v>69</v>
      </c>
    </row>
    <row r="2" spans="1:16" x14ac:dyDescent="0.3">
      <c r="A2" s="11" t="s">
        <v>70</v>
      </c>
      <c r="B2" s="11" t="s">
        <v>71</v>
      </c>
      <c r="C2" s="11" t="s">
        <v>72</v>
      </c>
      <c r="D2" s="11" t="s">
        <v>73</v>
      </c>
      <c r="E2" s="11" t="s">
        <v>74</v>
      </c>
      <c r="F2" s="11" t="s">
        <v>23</v>
      </c>
      <c r="G2" s="11" t="s">
        <v>75</v>
      </c>
      <c r="H2" s="11" t="s">
        <v>76</v>
      </c>
      <c r="J2" s="11" t="s">
        <v>77</v>
      </c>
      <c r="K2" s="11" t="s">
        <v>78</v>
      </c>
      <c r="L2" s="11" t="s">
        <v>71</v>
      </c>
      <c r="M2" s="11" t="s">
        <v>72</v>
      </c>
      <c r="N2" s="11" t="s">
        <v>73</v>
      </c>
      <c r="O2" s="11" t="s">
        <v>74</v>
      </c>
      <c r="P2" s="11" t="s">
        <v>75</v>
      </c>
    </row>
    <row r="3" spans="1:16" x14ac:dyDescent="0.3">
      <c r="A3" s="24">
        <v>1</v>
      </c>
      <c r="B3" s="29">
        <f>'Debt Planner'!B12</f>
        <v>0</v>
      </c>
      <c r="C3" s="28">
        <f>IFERROR(IF(ISNUMBER('Debt Planner'!C12),'Debt Planner'!C12,0),0)</f>
        <v>0</v>
      </c>
      <c r="D3" s="30">
        <f>IFERROR(IF(ISNUMBER('Debt Planner'!D12),'Debt Planner'!D12,0),0)</f>
        <v>0</v>
      </c>
      <c r="E3" s="28">
        <f>IFERROR(IF(ISNUMBER('Debt Planner'!E12),'Debt Planner'!E12,0),0)</f>
        <v>0</v>
      </c>
      <c r="F3" s="24" t="str">
        <f>IFERROR(IF(ISNUMBER('Debt Planner'!F12),'Debt Planner'!F12,""),"")</f>
        <v/>
      </c>
      <c r="G3" s="24">
        <f t="shared" ref="G3:G12" si="0">IF(AND(LEN(TRIM(IFERROR(B3&amp;"","")))&gt;0,C3&gt;0,E3&gt;0),1,0)</f>
        <v>0</v>
      </c>
      <c r="H3" s="31">
        <f>IF(G3=0,1000000000000000,IF('Debt Planner'!$D$8="Avalanche",(1-D3)+A3/1000000000,IF('Debt Planner'!$D$8="Snowball",C3+A3/1000000000,IF(ISNUMBER(F3),F3+A3/1000000000,9000+A3/1000000000))))</f>
        <v>1000000000000000</v>
      </c>
      <c r="J3" s="24">
        <v>1</v>
      </c>
      <c r="K3" s="24">
        <f>IFERROR(MATCH(SMALL($H$3:$H$12,1),$H$3:$H$12,0),"")</f>
        <v>1</v>
      </c>
      <c r="L3" s="29" t="str">
        <f t="shared" ref="L3:L12" si="1">IF(P3=1,INDEX($B$3:$B$12,K3),"")</f>
        <v/>
      </c>
      <c r="M3" s="28">
        <f t="shared" ref="M3:M12" si="2">IF(P3=1,INDEX($C$3:$C$12,K3),0)</f>
        <v>0</v>
      </c>
      <c r="N3" s="30">
        <f t="shared" ref="N3:N12" si="3">IF(P3=1,INDEX($D$3:$D$12,K3),0)</f>
        <v>0</v>
      </c>
      <c r="O3" s="28">
        <f t="shared" ref="O3:O12" si="4">IF(P3=1,INDEX($E$3:$E$12,K3),0)</f>
        <v>0</v>
      </c>
      <c r="P3" s="24">
        <f>IF(IFERROR(SMALL($H$3:$H$12,1),1000000000000000)&lt;100000000000000,1,0)</f>
        <v>0</v>
      </c>
    </row>
    <row r="4" spans="1:16" x14ac:dyDescent="0.3">
      <c r="A4" s="24">
        <v>2</v>
      </c>
      <c r="B4" s="29">
        <f>'Debt Planner'!B13</f>
        <v>0</v>
      </c>
      <c r="C4" s="28">
        <f>IFERROR(IF(ISNUMBER('Debt Planner'!C13),'Debt Planner'!C13,0),0)</f>
        <v>0</v>
      </c>
      <c r="D4" s="30">
        <f>IFERROR(IF(ISNUMBER('Debt Planner'!D13),'Debt Planner'!D13,0),0)</f>
        <v>0</v>
      </c>
      <c r="E4" s="28">
        <f>IFERROR(IF(ISNUMBER('Debt Planner'!E13),'Debt Planner'!E13,0),0)</f>
        <v>0</v>
      </c>
      <c r="F4" s="24" t="str">
        <f>IFERROR(IF(ISNUMBER('Debt Planner'!F13),'Debt Planner'!F13,""),"")</f>
        <v/>
      </c>
      <c r="G4" s="24">
        <f t="shared" si="0"/>
        <v>0</v>
      </c>
      <c r="H4" s="31">
        <f>IF(G4=0,1000000000000000,IF('Debt Planner'!$D$8="Avalanche",(1-D4)+A4/1000000000,IF('Debt Planner'!$D$8="Snowball",C4+A4/1000000000,IF(ISNUMBER(F4),F4+A4/1000000000,9000+A4/1000000000))))</f>
        <v>1000000000000000</v>
      </c>
      <c r="J4" s="24">
        <v>2</v>
      </c>
      <c r="K4" s="24">
        <f>IFERROR(MATCH(SMALL($H$3:$H$12,2),$H$3:$H$12,0),"")</f>
        <v>1</v>
      </c>
      <c r="L4" s="29" t="str">
        <f t="shared" si="1"/>
        <v/>
      </c>
      <c r="M4" s="28">
        <f t="shared" si="2"/>
        <v>0</v>
      </c>
      <c r="N4" s="30">
        <f t="shared" si="3"/>
        <v>0</v>
      </c>
      <c r="O4" s="28">
        <f t="shared" si="4"/>
        <v>0</v>
      </c>
      <c r="P4" s="24">
        <f>IF(IFERROR(SMALL($H$3:$H$12,2),1000000000000000)&lt;100000000000000,1,0)</f>
        <v>0</v>
      </c>
    </row>
    <row r="5" spans="1:16" x14ac:dyDescent="0.3">
      <c r="A5" s="24">
        <v>3</v>
      </c>
      <c r="B5" s="29">
        <f>'Debt Planner'!B14</f>
        <v>0</v>
      </c>
      <c r="C5" s="28">
        <f>IFERROR(IF(ISNUMBER('Debt Planner'!C14),'Debt Planner'!C14,0),0)</f>
        <v>0</v>
      </c>
      <c r="D5" s="30">
        <f>IFERROR(IF(ISNUMBER('Debt Planner'!D14),'Debt Planner'!D14,0),0)</f>
        <v>0</v>
      </c>
      <c r="E5" s="28">
        <f>IFERROR(IF(ISNUMBER('Debt Planner'!E14),'Debt Planner'!E14,0),0)</f>
        <v>0</v>
      </c>
      <c r="F5" s="24" t="str">
        <f>IFERROR(IF(ISNUMBER('Debt Planner'!F14),'Debt Planner'!F14,""),"")</f>
        <v/>
      </c>
      <c r="G5" s="24">
        <f t="shared" si="0"/>
        <v>0</v>
      </c>
      <c r="H5" s="31">
        <f>IF(G5=0,1000000000000000,IF('Debt Planner'!$D$8="Avalanche",(1-D5)+A5/1000000000,IF('Debt Planner'!$D$8="Snowball",C5+A5/1000000000,IF(ISNUMBER(F5),F5+A5/1000000000,9000+A5/1000000000))))</f>
        <v>1000000000000000</v>
      </c>
      <c r="J5" s="24">
        <v>3</v>
      </c>
      <c r="K5" s="24">
        <f>IFERROR(MATCH(SMALL($H$3:$H$12,3),$H$3:$H$12,0),"")</f>
        <v>1</v>
      </c>
      <c r="L5" s="29" t="str">
        <f t="shared" si="1"/>
        <v/>
      </c>
      <c r="M5" s="28">
        <f t="shared" si="2"/>
        <v>0</v>
      </c>
      <c r="N5" s="30">
        <f t="shared" si="3"/>
        <v>0</v>
      </c>
      <c r="O5" s="28">
        <f t="shared" si="4"/>
        <v>0</v>
      </c>
      <c r="P5" s="24">
        <f>IF(IFERROR(SMALL($H$3:$H$12,3),1000000000000000)&lt;100000000000000,1,0)</f>
        <v>0</v>
      </c>
    </row>
    <row r="6" spans="1:16" x14ac:dyDescent="0.3">
      <c r="A6" s="24">
        <v>4</v>
      </c>
      <c r="B6" s="29">
        <f>'Debt Planner'!B15</f>
        <v>0</v>
      </c>
      <c r="C6" s="28">
        <f>IFERROR(IF(ISNUMBER('Debt Planner'!C15),'Debt Planner'!C15,0),0)</f>
        <v>0</v>
      </c>
      <c r="D6" s="30">
        <f>IFERROR(IF(ISNUMBER('Debt Planner'!D15),'Debt Planner'!D15,0),0)</f>
        <v>0</v>
      </c>
      <c r="E6" s="28">
        <f>IFERROR(IF(ISNUMBER('Debt Planner'!E15),'Debt Planner'!E15,0),0)</f>
        <v>0</v>
      </c>
      <c r="F6" s="24" t="str">
        <f>IFERROR(IF(ISNUMBER('Debt Planner'!F15),'Debt Planner'!F15,""),"")</f>
        <v/>
      </c>
      <c r="G6" s="24">
        <f t="shared" si="0"/>
        <v>0</v>
      </c>
      <c r="H6" s="31">
        <f>IF(G6=0,1000000000000000,IF('Debt Planner'!$D$8="Avalanche",(1-D6)+A6/1000000000,IF('Debt Planner'!$D$8="Snowball",C6+A6/1000000000,IF(ISNUMBER(F6),F6+A6/1000000000,9000+A6/1000000000))))</f>
        <v>1000000000000000</v>
      </c>
      <c r="J6" s="24">
        <v>4</v>
      </c>
      <c r="K6" s="24">
        <f>IFERROR(MATCH(SMALL($H$3:$H$12,4),$H$3:$H$12,0),"")</f>
        <v>1</v>
      </c>
      <c r="L6" s="29" t="str">
        <f t="shared" si="1"/>
        <v/>
      </c>
      <c r="M6" s="28">
        <f t="shared" si="2"/>
        <v>0</v>
      </c>
      <c r="N6" s="30">
        <f t="shared" si="3"/>
        <v>0</v>
      </c>
      <c r="O6" s="28">
        <f t="shared" si="4"/>
        <v>0</v>
      </c>
      <c r="P6" s="24">
        <f>IF(IFERROR(SMALL($H$3:$H$12,4),1000000000000000)&lt;100000000000000,1,0)</f>
        <v>0</v>
      </c>
    </row>
    <row r="7" spans="1:16" x14ac:dyDescent="0.3">
      <c r="A7" s="24">
        <v>5</v>
      </c>
      <c r="B7" s="29">
        <f>'Debt Planner'!B16</f>
        <v>0</v>
      </c>
      <c r="C7" s="28">
        <f>IFERROR(IF(ISNUMBER('Debt Planner'!C16),'Debt Planner'!C16,0),0)</f>
        <v>0</v>
      </c>
      <c r="D7" s="30">
        <f>IFERROR(IF(ISNUMBER('Debt Planner'!D16),'Debt Planner'!D16,0),0)</f>
        <v>0</v>
      </c>
      <c r="E7" s="28">
        <f>IFERROR(IF(ISNUMBER('Debt Planner'!E16),'Debt Planner'!E16,0),0)</f>
        <v>0</v>
      </c>
      <c r="F7" s="24" t="str">
        <f>IFERROR(IF(ISNUMBER('Debt Planner'!F16),'Debt Planner'!F16,""),"")</f>
        <v/>
      </c>
      <c r="G7" s="24">
        <f t="shared" si="0"/>
        <v>0</v>
      </c>
      <c r="H7" s="31">
        <f>IF(G7=0,1000000000000000,IF('Debt Planner'!$D$8="Avalanche",(1-D7)+A7/1000000000,IF('Debt Planner'!$D$8="Snowball",C7+A7/1000000000,IF(ISNUMBER(F7),F7+A7/1000000000,9000+A7/1000000000))))</f>
        <v>1000000000000000</v>
      </c>
      <c r="J7" s="24">
        <v>5</v>
      </c>
      <c r="K7" s="24">
        <f>IFERROR(MATCH(SMALL($H$3:$H$12,5),$H$3:$H$12,0),"")</f>
        <v>1</v>
      </c>
      <c r="L7" s="29" t="str">
        <f t="shared" si="1"/>
        <v/>
      </c>
      <c r="M7" s="28">
        <f t="shared" si="2"/>
        <v>0</v>
      </c>
      <c r="N7" s="30">
        <f t="shared" si="3"/>
        <v>0</v>
      </c>
      <c r="O7" s="28">
        <f t="shared" si="4"/>
        <v>0</v>
      </c>
      <c r="P7" s="24">
        <f>IF(IFERROR(SMALL($H$3:$H$12,5),1000000000000000)&lt;100000000000000,1,0)</f>
        <v>0</v>
      </c>
    </row>
    <row r="8" spans="1:16" x14ac:dyDescent="0.3">
      <c r="A8" s="24">
        <v>6</v>
      </c>
      <c r="B8" s="29">
        <f>'Debt Planner'!B17</f>
        <v>0</v>
      </c>
      <c r="C8" s="28">
        <f>IFERROR(IF(ISNUMBER('Debt Planner'!C17),'Debt Planner'!C17,0),0)</f>
        <v>0</v>
      </c>
      <c r="D8" s="30">
        <f>IFERROR(IF(ISNUMBER('Debt Planner'!D17),'Debt Planner'!D17,0),0)</f>
        <v>0</v>
      </c>
      <c r="E8" s="28">
        <f>IFERROR(IF(ISNUMBER('Debt Planner'!E17),'Debt Planner'!E17,0),0)</f>
        <v>0</v>
      </c>
      <c r="F8" s="24" t="str">
        <f>IFERROR(IF(ISNUMBER('Debt Planner'!F17),'Debt Planner'!F17,""),"")</f>
        <v/>
      </c>
      <c r="G8" s="24">
        <f t="shared" si="0"/>
        <v>0</v>
      </c>
      <c r="H8" s="31">
        <f>IF(G8=0,1000000000000000,IF('Debt Planner'!$D$8="Avalanche",(1-D8)+A8/1000000000,IF('Debt Planner'!$D$8="Snowball",C8+A8/1000000000,IF(ISNUMBER(F8),F8+A8/1000000000,9000+A8/1000000000))))</f>
        <v>1000000000000000</v>
      </c>
      <c r="J8" s="24">
        <v>6</v>
      </c>
      <c r="K8" s="24">
        <f>IFERROR(MATCH(SMALL($H$3:$H$12,6),$H$3:$H$12,0),"")</f>
        <v>1</v>
      </c>
      <c r="L8" s="29" t="str">
        <f t="shared" si="1"/>
        <v/>
      </c>
      <c r="M8" s="28">
        <f t="shared" si="2"/>
        <v>0</v>
      </c>
      <c r="N8" s="30">
        <f t="shared" si="3"/>
        <v>0</v>
      </c>
      <c r="O8" s="28">
        <f t="shared" si="4"/>
        <v>0</v>
      </c>
      <c r="P8" s="24">
        <f>IF(IFERROR(SMALL($H$3:$H$12,6),1000000000000000)&lt;100000000000000,1,0)</f>
        <v>0</v>
      </c>
    </row>
    <row r="9" spans="1:16" x14ac:dyDescent="0.3">
      <c r="A9" s="24">
        <v>7</v>
      </c>
      <c r="B9" s="29">
        <f>'Debt Planner'!B18</f>
        <v>0</v>
      </c>
      <c r="C9" s="28">
        <f>IFERROR(IF(ISNUMBER('Debt Planner'!C18),'Debt Planner'!C18,0),0)</f>
        <v>0</v>
      </c>
      <c r="D9" s="30">
        <f>IFERROR(IF(ISNUMBER('Debt Planner'!D18),'Debt Planner'!D18,0),0)</f>
        <v>0</v>
      </c>
      <c r="E9" s="28">
        <f>IFERROR(IF(ISNUMBER('Debt Planner'!E18),'Debt Planner'!E18,0),0)</f>
        <v>0</v>
      </c>
      <c r="F9" s="24" t="str">
        <f>IFERROR(IF(ISNUMBER('Debt Planner'!F18),'Debt Planner'!F18,""),"")</f>
        <v/>
      </c>
      <c r="G9" s="24">
        <f t="shared" si="0"/>
        <v>0</v>
      </c>
      <c r="H9" s="31">
        <f>IF(G9=0,1000000000000000,IF('Debt Planner'!$D$8="Avalanche",(1-D9)+A9/1000000000,IF('Debt Planner'!$D$8="Snowball",C9+A9/1000000000,IF(ISNUMBER(F9),F9+A9/1000000000,9000+A9/1000000000))))</f>
        <v>1000000000000000</v>
      </c>
      <c r="J9" s="24">
        <v>7</v>
      </c>
      <c r="K9" s="24">
        <f>IFERROR(MATCH(SMALL($H$3:$H$12,7),$H$3:$H$12,0),"")</f>
        <v>1</v>
      </c>
      <c r="L9" s="29" t="str">
        <f t="shared" si="1"/>
        <v/>
      </c>
      <c r="M9" s="28">
        <f t="shared" si="2"/>
        <v>0</v>
      </c>
      <c r="N9" s="30">
        <f t="shared" si="3"/>
        <v>0</v>
      </c>
      <c r="O9" s="28">
        <f t="shared" si="4"/>
        <v>0</v>
      </c>
      <c r="P9" s="24">
        <f>IF(IFERROR(SMALL($H$3:$H$12,7),1000000000000000)&lt;100000000000000,1,0)</f>
        <v>0</v>
      </c>
    </row>
    <row r="10" spans="1:16" x14ac:dyDescent="0.3">
      <c r="A10" s="24">
        <v>8</v>
      </c>
      <c r="B10" s="29">
        <f>'Debt Planner'!B19</f>
        <v>0</v>
      </c>
      <c r="C10" s="28">
        <f>IFERROR(IF(ISNUMBER('Debt Planner'!C19),'Debt Planner'!C19,0),0)</f>
        <v>0</v>
      </c>
      <c r="D10" s="30">
        <f>IFERROR(IF(ISNUMBER('Debt Planner'!D19),'Debt Planner'!D19,0),0)</f>
        <v>0</v>
      </c>
      <c r="E10" s="28">
        <f>IFERROR(IF(ISNUMBER('Debt Planner'!E19),'Debt Planner'!E19,0),0)</f>
        <v>0</v>
      </c>
      <c r="F10" s="24" t="str">
        <f>IFERROR(IF(ISNUMBER('Debt Planner'!F19),'Debt Planner'!F19,""),"")</f>
        <v/>
      </c>
      <c r="G10" s="24">
        <f t="shared" si="0"/>
        <v>0</v>
      </c>
      <c r="H10" s="31">
        <f>IF(G10=0,1000000000000000,IF('Debt Planner'!$D$8="Avalanche",(1-D10)+A10/1000000000,IF('Debt Planner'!$D$8="Snowball",C10+A10/1000000000,IF(ISNUMBER(F10),F10+A10/1000000000,9000+A10/1000000000))))</f>
        <v>1000000000000000</v>
      </c>
      <c r="J10" s="24">
        <v>8</v>
      </c>
      <c r="K10" s="24">
        <f>IFERROR(MATCH(SMALL($H$3:$H$12,8),$H$3:$H$12,0),"")</f>
        <v>1</v>
      </c>
      <c r="L10" s="29" t="str">
        <f t="shared" si="1"/>
        <v/>
      </c>
      <c r="M10" s="28">
        <f t="shared" si="2"/>
        <v>0</v>
      </c>
      <c r="N10" s="30">
        <f t="shared" si="3"/>
        <v>0</v>
      </c>
      <c r="O10" s="28">
        <f t="shared" si="4"/>
        <v>0</v>
      </c>
      <c r="P10" s="24">
        <f>IF(IFERROR(SMALL($H$3:$H$12,8),1000000000000000)&lt;100000000000000,1,0)</f>
        <v>0</v>
      </c>
    </row>
    <row r="11" spans="1:16" x14ac:dyDescent="0.3">
      <c r="A11" s="24">
        <v>9</v>
      </c>
      <c r="B11" s="29">
        <f>'Debt Planner'!B20</f>
        <v>0</v>
      </c>
      <c r="C11" s="28">
        <f>IFERROR(IF(ISNUMBER('Debt Planner'!C20),'Debt Planner'!C20,0),0)</f>
        <v>0</v>
      </c>
      <c r="D11" s="30">
        <f>IFERROR(IF(ISNUMBER('Debt Planner'!D20),'Debt Planner'!D20,0),0)</f>
        <v>0</v>
      </c>
      <c r="E11" s="28">
        <f>IFERROR(IF(ISNUMBER('Debt Planner'!E20),'Debt Planner'!E20,0),0)</f>
        <v>0</v>
      </c>
      <c r="F11" s="24" t="str">
        <f>IFERROR(IF(ISNUMBER('Debt Planner'!F20),'Debt Planner'!F20,""),"")</f>
        <v/>
      </c>
      <c r="G11" s="24">
        <f t="shared" si="0"/>
        <v>0</v>
      </c>
      <c r="H11" s="31">
        <f>IF(G11=0,1000000000000000,IF('Debt Planner'!$D$8="Avalanche",(1-D11)+A11/1000000000,IF('Debt Planner'!$D$8="Snowball",C11+A11/1000000000,IF(ISNUMBER(F11),F11+A11/1000000000,9000+A11/1000000000))))</f>
        <v>1000000000000000</v>
      </c>
      <c r="J11" s="24">
        <v>9</v>
      </c>
      <c r="K11" s="24">
        <f>IFERROR(MATCH(SMALL($H$3:$H$12,9),$H$3:$H$12,0),"")</f>
        <v>1</v>
      </c>
      <c r="L11" s="29" t="str">
        <f t="shared" si="1"/>
        <v/>
      </c>
      <c r="M11" s="28">
        <f t="shared" si="2"/>
        <v>0</v>
      </c>
      <c r="N11" s="30">
        <f t="shared" si="3"/>
        <v>0</v>
      </c>
      <c r="O11" s="28">
        <f t="shared" si="4"/>
        <v>0</v>
      </c>
      <c r="P11" s="24">
        <f>IF(IFERROR(SMALL($H$3:$H$12,9),1000000000000000)&lt;100000000000000,1,0)</f>
        <v>0</v>
      </c>
    </row>
    <row r="12" spans="1:16" x14ac:dyDescent="0.3">
      <c r="A12" s="24">
        <v>10</v>
      </c>
      <c r="B12" s="29">
        <f>'Debt Planner'!B21</f>
        <v>0</v>
      </c>
      <c r="C12" s="28">
        <f>IFERROR(IF(ISNUMBER('Debt Planner'!C21),'Debt Planner'!C21,0),0)</f>
        <v>0</v>
      </c>
      <c r="D12" s="30">
        <f>IFERROR(IF(ISNUMBER('Debt Planner'!D21),'Debt Planner'!D21,0),0)</f>
        <v>0</v>
      </c>
      <c r="E12" s="28">
        <f>IFERROR(IF(ISNUMBER('Debt Planner'!E21),'Debt Planner'!E21,0),0)</f>
        <v>0</v>
      </c>
      <c r="F12" s="24" t="str">
        <f>IFERROR(IF(ISNUMBER('Debt Planner'!F21),'Debt Planner'!F21,""),"")</f>
        <v/>
      </c>
      <c r="G12" s="24">
        <f t="shared" si="0"/>
        <v>0</v>
      </c>
      <c r="H12" s="31">
        <f>IF(G12=0,1000000000000000,IF('Debt Planner'!$D$8="Avalanche",(1-D12)+A12/1000000000,IF('Debt Planner'!$D$8="Snowball",C12+A12/1000000000,IF(ISNUMBER(F12),F12+A12/1000000000,9000+A12/1000000000))))</f>
        <v>1000000000000000</v>
      </c>
      <c r="J12" s="24">
        <v>10</v>
      </c>
      <c r="K12" s="24">
        <f>IFERROR(MATCH(SMALL($H$3:$H$12,10),$H$3:$H$12,0),"")</f>
        <v>1</v>
      </c>
      <c r="L12" s="29" t="str">
        <f t="shared" si="1"/>
        <v/>
      </c>
      <c r="M12" s="28">
        <f t="shared" si="2"/>
        <v>0</v>
      </c>
      <c r="N12" s="30">
        <f t="shared" si="3"/>
        <v>0</v>
      </c>
      <c r="O12" s="28">
        <f t="shared" si="4"/>
        <v>0</v>
      </c>
      <c r="P12" s="24">
        <f>IF(IFERROR(SMALL($H$3:$H$12,10),1000000000000000)&lt;100000000000000,1,0)</f>
        <v>0</v>
      </c>
    </row>
    <row r="14" spans="1:16" x14ac:dyDescent="0.3">
      <c r="A14" s="5" t="s">
        <v>79</v>
      </c>
      <c r="D14" s="5" t="s">
        <v>80</v>
      </c>
      <c r="E14" s="28">
        <f>SUMPRODUCT($O$3:$O$12*$P$3:$P$12)</f>
        <v>0</v>
      </c>
    </row>
    <row r="15" spans="1:16" x14ac:dyDescent="0.3">
      <c r="A15" s="11" t="s">
        <v>78</v>
      </c>
      <c r="B15" s="11" t="s">
        <v>77</v>
      </c>
    </row>
    <row r="16" spans="1:16" x14ac:dyDescent="0.3">
      <c r="A16" s="24">
        <v>1</v>
      </c>
      <c r="B16" s="24">
        <f>IFERROR(MATCH(1,$K$3:$K$12,0),"")</f>
        <v>1</v>
      </c>
    </row>
    <row r="17" spans="1:2" x14ac:dyDescent="0.3">
      <c r="A17" s="24">
        <v>2</v>
      </c>
      <c r="B17" s="24" t="str">
        <f>IFERROR(MATCH(2,$K$3:$K$12,0),"")</f>
        <v/>
      </c>
    </row>
    <row r="18" spans="1:2" x14ac:dyDescent="0.3">
      <c r="A18" s="24">
        <v>3</v>
      </c>
      <c r="B18" s="24" t="str">
        <f>IFERROR(MATCH(3,$K$3:$K$12,0),"")</f>
        <v/>
      </c>
    </row>
    <row r="19" spans="1:2" x14ac:dyDescent="0.3">
      <c r="A19" s="24">
        <v>4</v>
      </c>
      <c r="B19" s="24" t="str">
        <f>IFERROR(MATCH(4,$K$3:$K$12,0),"")</f>
        <v/>
      </c>
    </row>
    <row r="20" spans="1:2" x14ac:dyDescent="0.3">
      <c r="A20" s="24">
        <v>5</v>
      </c>
      <c r="B20" s="24" t="str">
        <f>IFERROR(MATCH(5,$K$3:$K$12,0),"")</f>
        <v/>
      </c>
    </row>
    <row r="21" spans="1:2" x14ac:dyDescent="0.3">
      <c r="A21" s="24">
        <v>6</v>
      </c>
      <c r="B21" s="24" t="str">
        <f>IFERROR(MATCH(6,$K$3:$K$12,0),"")</f>
        <v/>
      </c>
    </row>
    <row r="22" spans="1:2" x14ac:dyDescent="0.3">
      <c r="A22" s="24">
        <v>7</v>
      </c>
      <c r="B22" s="24" t="str">
        <f>IFERROR(MATCH(7,$K$3:$K$12,0),"")</f>
        <v/>
      </c>
    </row>
    <row r="23" spans="1:2" x14ac:dyDescent="0.3">
      <c r="A23" s="24">
        <v>8</v>
      </c>
      <c r="B23" s="24" t="str">
        <f>IFERROR(MATCH(8,$K$3:$K$12,0),"")</f>
        <v/>
      </c>
    </row>
    <row r="24" spans="1:2" x14ac:dyDescent="0.3">
      <c r="A24" s="24">
        <v>9</v>
      </c>
      <c r="B24" s="24" t="str">
        <f>IFERROR(MATCH(9,$K$3:$K$12,0),"")</f>
        <v/>
      </c>
    </row>
    <row r="25" spans="1:2" x14ac:dyDescent="0.3">
      <c r="A25" s="24">
        <v>10</v>
      </c>
      <c r="B25" s="24" t="str">
        <f>IFERROR(MATCH(10,$K$3:$K$12,0),"")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Debt Planner</vt:lpstr>
      <vt:lpstr>Monthly Schedule</vt:lpstr>
      <vt:lpstr>_Engine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Steiner, Scott</cp:lastModifiedBy>
  <dcterms:created xsi:type="dcterms:W3CDTF">2026-05-21T16:13:47Z</dcterms:created>
  <dcterms:modified xsi:type="dcterms:W3CDTF">2026-05-21T16:24:08Z</dcterms:modified>
</cp:coreProperties>
</file>